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4" yWindow="65267" windowWidth="20214" windowHeight="11480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1,2'!$A$1:$Q$24</definedName>
    <definedName name="_xlnm.Print_Area" localSheetId="5">'CUADRO 1,3'!$A$1:$Q$24</definedName>
    <definedName name="_xlnm.Print_Area" localSheetId="6">'CUADRO 1,4'!$A$1:$Y$44</definedName>
    <definedName name="_xlnm.Print_Area" localSheetId="7">'CUADRO 1,5'!$A$3:$Y$51</definedName>
    <definedName name="_xlnm.Print_Area" localSheetId="9">'CUADRO 1,7'!$A$1:$Q$54</definedName>
    <definedName name="_xlnm.Print_Area" localSheetId="16">'CUADRO 1.10'!$A$1:$Z$68</definedName>
    <definedName name="_xlnm.Print_Area" localSheetId="17">'CUADRO 1.11'!$A$3:$Z$56</definedName>
    <definedName name="_xlnm.Print_Area" localSheetId="18">'CUADRO 1.12'!$A$1:$Z$23</definedName>
    <definedName name="_xlnm.Print_Area" localSheetId="19">'CUADRO 1.13'!$A$3:$Z$16</definedName>
    <definedName name="_xlnm.Print_Area" localSheetId="2">'CUADRO 1.1A'!$A$1:$O$35</definedName>
    <definedName name="_xlnm.Print_Area" localSheetId="3">'CUADRO 1.1B'!$A$1:$O$35</definedName>
    <definedName name="_xlnm.Print_Area" localSheetId="8">'CUADRO 1.6'!$A$1:$R$61</definedName>
    <definedName name="_xlnm.Print_Area" localSheetId="10">'CUADRO 1.8'!$A$1:$Y$98</definedName>
    <definedName name="_xlnm.Print_Area" localSheetId="11">'CUADRO 1.8 B'!$A$3:$Y$50</definedName>
    <definedName name="_xlnm.Print_Area" localSheetId="12">'CUADRO 1.8 C'!$A$1:$Z$76</definedName>
    <definedName name="_xlnm.Print_Area" localSheetId="13">'CUADRO 1.9'!$A$1:$Y$60</definedName>
    <definedName name="_xlnm.Print_Area" localSheetId="14">'CUADRO 1.9 B'!$A$1:$Y$48</definedName>
    <definedName name="_xlnm.Print_Area" localSheetId="15">'CUADRO 1.9 C'!$A$1:$Z$84</definedName>
    <definedName name="_xlnm.Print_Area" localSheetId="0">'INDICE'!$A$1:$D$32</definedName>
    <definedName name="PAX_NACIONAL" localSheetId="5">'CUADRO 1,3'!$A$6:$N$21</definedName>
    <definedName name="PAX_NACIONAL" localSheetId="6">'CUADRO 1,4'!$A$6:$T$42</definedName>
    <definedName name="PAX_NACIONAL" localSheetId="7">'CUADRO 1,5'!$A$6:$T$49</definedName>
    <definedName name="PAX_NACIONAL" localSheetId="9">'CUADRO 1,7'!$A$6:$N$52</definedName>
    <definedName name="PAX_NACIONAL" localSheetId="16">'CUADRO 1.10'!$A$6:$U$65</definedName>
    <definedName name="PAX_NACIONAL" localSheetId="17">'CUADRO 1.11'!$A$6:$U$54</definedName>
    <definedName name="PAX_NACIONAL" localSheetId="18">'CUADRO 1.12'!$A$8:$U$20</definedName>
    <definedName name="PAX_NACIONAL" localSheetId="19">'CUADRO 1.13'!$A$6:$U$14</definedName>
    <definedName name="PAX_NACIONAL" localSheetId="8">'CUADRO 1.6'!$A$6:$N$59</definedName>
    <definedName name="PAX_NACIONAL" localSheetId="10">'CUADRO 1.8'!$A$6:$T$94</definedName>
    <definedName name="PAX_NACIONAL" localSheetId="11">'CUADRO 1.8 B'!$A$6:$T$47</definedName>
    <definedName name="PAX_NACIONAL" localSheetId="12">'CUADRO 1.8 C'!$A$6:$T$73</definedName>
    <definedName name="PAX_NACIONAL" localSheetId="13">'CUADRO 1.9'!$A$6:$T$56</definedName>
    <definedName name="PAX_NACIONAL" localSheetId="14">'CUADRO 1.9 B'!$A$6:$T$43</definedName>
    <definedName name="PAX_NACIONAL" localSheetId="15">'CUADRO 1.9 C'!$A$6:$T$79</definedName>
    <definedName name="PAX_NACIONAL">'CUADRO 1,2'!$A$6:$N$21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<sst xmlns="http://schemas.openxmlformats.org/spreadsheetml/2006/main" count="1596" uniqueCount="494">
  <si>
    <t>Fuente: Empresas Aéreas Archivo Origen-Destino, Tráfico de Aerotaxis, Tráfico de Vuelos Charter.  *: Variación superior al 500%</t>
  </si>
  <si>
    <t xml:space="preserve">Información provisional. 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</si>
  <si>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</si>
  <si>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</si>
  <si>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</si>
  <si>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</si>
  <si>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</si>
  <si>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</si>
  <si>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</si>
  <si>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</si>
  <si>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</si>
  <si>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</si>
  <si>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</si>
  <si>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</si>
  <si>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</si>
  <si>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</si>
  <si>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</si>
  <si>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</si>
  <si>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</si>
  <si>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</si>
  <si>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</si>
  <si>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</si>
  <si>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</si>
  <si>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</si>
  <si>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</si>
  <si>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</si>
  <si>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</si>
  <si>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</si>
  <si>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</si>
  <si>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</si>
  <si>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</si>
  <si>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</si>
  <si>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</si>
  <si>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</si>
  <si>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</si>
  <si>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</si>
  <si>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</si>
  <si>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</si>
  <si>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</si>
  <si>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</si>
  <si>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</si>
  <si>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</si>
  <si>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</si>
  <si>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</si>
  <si>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Aerolínea</t>
  </si>
  <si>
    <t>Operación Regular y no regular</t>
  </si>
  <si>
    <t>Cuadro 1.4 Pasajeros Internacionales por Empresa</t>
  </si>
  <si>
    <t>Cuadro 1.5 Carga Internacional por Empresa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</si>
  <si>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</si>
  <si>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</si>
  <si>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</si>
  <si>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</si>
  <si>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</si>
  <si>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</si>
  <si>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</si>
  <si>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</si>
  <si>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</si>
  <si>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</si>
  <si>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</si>
  <si>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</si>
  <si>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</si>
  <si>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</si>
  <si>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</si>
  <si>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</si>
  <si>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</si>
  <si>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</si>
  <si>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</si>
  <si>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</si>
  <si>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</si>
  <si>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</si>
  <si>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</si>
  <si>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</si>
  <si>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</si>
  <si>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</si>
  <si>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</si>
  <si>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</si>
  <si>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</si>
  <si>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</si>
  <si>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</si>
  <si>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</si>
  <si>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</si>
  <si>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</si>
  <si>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</si>
  <si>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</si>
  <si>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</si>
  <si>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</si>
  <si>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</si>
  <si>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</si>
  <si>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</si>
  <si>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</si>
  <si>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</si>
  <si>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</si>
  <si>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</si>
  <si>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</si>
  <si>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</si>
  <si>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</si>
  <si>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</si>
  <si>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</si>
  <si>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</si>
  <si>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</si>
  <si>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</si>
  <si>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</si>
  <si>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</si>
  <si>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</si>
  <si>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</si>
  <si>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</si>
  <si>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</si>
  <si>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</si>
  <si>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</si>
  <si>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</si>
  <si>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</si>
  <si>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</si>
  <si>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</si>
  <si>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</si>
  <si>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</si>
  <si>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</si>
  <si>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</si>
  <si>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</si>
  <si>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</si>
  <si>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</si>
  <si>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</si>
  <si>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</si>
  <si>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</si>
  <si>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</si>
  <si>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</si>
  <si>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</si>
  <si>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</si>
  <si>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</si>
  <si>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</si>
  <si>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</si>
  <si>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</si>
  <si>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</si>
  <si>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</si>
  <si>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</si>
  <si>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</si>
  <si>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</si>
  <si>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</si>
  <si>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</si>
  <si>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</si>
  <si>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</si>
  <si>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</si>
  <si>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 xml:space="preserve">Información provisional. *: Variación superior a 500%   . </t>
  </si>
  <si>
    <t>Boletín Origen-Destino Febrero 2016</t>
  </si>
  <si>
    <t>Ene- Feb 2015</t>
  </si>
  <si>
    <t>Ene- Feb 2016</t>
  </si>
  <si>
    <t>Feb 2016 - Feb 2015</t>
  </si>
  <si>
    <t>Ene - Feb 2016 / Ene - Feb 2015</t>
  </si>
  <si>
    <t>Febrero 2016</t>
  </si>
  <si>
    <t>Febrero 2015</t>
  </si>
  <si>
    <t>Enero - Febrero 2016</t>
  </si>
  <si>
    <t>Enero - Febrero 2015</t>
  </si>
  <si>
    <t>Avianca</t>
  </si>
  <si>
    <t>Lan Colombia</t>
  </si>
  <si>
    <t>Fast Colombia</t>
  </si>
  <si>
    <t>Easy Fly</t>
  </si>
  <si>
    <t>Satena</t>
  </si>
  <si>
    <t>Copa Airlines Colombia</t>
  </si>
  <si>
    <t>Aer. Antioquia</t>
  </si>
  <si>
    <t>Searca</t>
  </si>
  <si>
    <t>Helicol</t>
  </si>
  <si>
    <t>Transporte Aereo de Col.</t>
  </si>
  <si>
    <t>Sarpa</t>
  </si>
  <si>
    <t>Aliansa</t>
  </si>
  <si>
    <t>Otras</t>
  </si>
  <si>
    <t>Aerosucre</t>
  </si>
  <si>
    <t>Aer Caribe</t>
  </si>
  <si>
    <t>LAS</t>
  </si>
  <si>
    <t>Selva</t>
  </si>
  <si>
    <t>Air Colombia</t>
  </si>
  <si>
    <t>Tampa</t>
  </si>
  <si>
    <t>Aerovanguardia</t>
  </si>
  <si>
    <t>Aerogal</t>
  </si>
  <si>
    <t>Taca</t>
  </si>
  <si>
    <t>American</t>
  </si>
  <si>
    <t>Jetblue</t>
  </si>
  <si>
    <t>Lan Airlines</t>
  </si>
  <si>
    <t>Spirit Airlines</t>
  </si>
  <si>
    <t>United Airlines</t>
  </si>
  <si>
    <t>Lan Peru</t>
  </si>
  <si>
    <t>Delta</t>
  </si>
  <si>
    <t>Iberia</t>
  </si>
  <si>
    <t>Taca International Airlines S.A</t>
  </si>
  <si>
    <t>Copa</t>
  </si>
  <si>
    <t>Aeromexico</t>
  </si>
  <si>
    <t>Air France</t>
  </si>
  <si>
    <t>Lufthansa</t>
  </si>
  <si>
    <t>Lacsa</t>
  </si>
  <si>
    <t>Interjet</t>
  </si>
  <si>
    <t>Aerol. Argentinas</t>
  </si>
  <si>
    <t>Klm</t>
  </si>
  <si>
    <t>Air Canada</t>
  </si>
  <si>
    <t>Avior Airlines</t>
  </si>
  <si>
    <t>TAM</t>
  </si>
  <si>
    <t>Tame</t>
  </si>
  <si>
    <t>Air Panama</t>
  </si>
  <si>
    <t>Conviasa</t>
  </si>
  <si>
    <t>Insel Air</t>
  </si>
  <si>
    <t>TAP Portugal</t>
  </si>
  <si>
    <t>Air Transat</t>
  </si>
  <si>
    <t>Ups</t>
  </si>
  <si>
    <t>Centurion</t>
  </si>
  <si>
    <t>Sky Lease I.</t>
  </si>
  <si>
    <t>Linea A. Carguera de Col</t>
  </si>
  <si>
    <t>Martinair</t>
  </si>
  <si>
    <t>Dynamic Airways</t>
  </si>
  <si>
    <t>Absa</t>
  </si>
  <si>
    <t>Vensecar C.A.</t>
  </si>
  <si>
    <t>Cargolux</t>
  </si>
  <si>
    <t>Fedex</t>
  </si>
  <si>
    <t>Atlas Air</t>
  </si>
  <si>
    <t>Mas Air</t>
  </si>
  <si>
    <t>Florida West</t>
  </si>
  <si>
    <t>Kalitta Flying Service</t>
  </si>
  <si>
    <t>Lufthansa Cargo</t>
  </si>
  <si>
    <t>Dhl Aero Expreso, S.A.</t>
  </si>
  <si>
    <t>Cubana</t>
  </si>
  <si>
    <t>BOG-MDE-BOG</t>
  </si>
  <si>
    <t>BOG-CLO-BOG</t>
  </si>
  <si>
    <t>BOG-CTG-BOG</t>
  </si>
  <si>
    <t>BOG-BAQ-BOG</t>
  </si>
  <si>
    <t>BOG-BGA-BOG</t>
  </si>
  <si>
    <t>BOG-ADZ-BOG</t>
  </si>
  <si>
    <t>BOG-SMR-BOG</t>
  </si>
  <si>
    <t>BOG-PEI-BOG</t>
  </si>
  <si>
    <t>CTG-MDE-CTG</t>
  </si>
  <si>
    <t>BOG-CUC-BOG</t>
  </si>
  <si>
    <t>CLO-MDE-CLO</t>
  </si>
  <si>
    <t>BOG-MTR-BOG</t>
  </si>
  <si>
    <t>BAQ-MDE-BAQ</t>
  </si>
  <si>
    <t>ADZ-MDE-ADZ</t>
  </si>
  <si>
    <t>BOG-EYP-BOG</t>
  </si>
  <si>
    <t>BOG-AXM-BOG</t>
  </si>
  <si>
    <t>CLO-CTG-CLO</t>
  </si>
  <si>
    <t>ADZ-CLO-ADZ</t>
  </si>
  <si>
    <t>BOG-VUP-BOG</t>
  </si>
  <si>
    <t>MDE-SMR-MDE</t>
  </si>
  <si>
    <t>EOH-UIB-EOH</t>
  </si>
  <si>
    <t>BOG-NVA-BOG</t>
  </si>
  <si>
    <t>APO-EOH-APO</t>
  </si>
  <si>
    <t>CLO-BAQ-CLO</t>
  </si>
  <si>
    <t>BOG-MZL-BOG</t>
  </si>
  <si>
    <t>BOG-PSO-BOG</t>
  </si>
  <si>
    <t>BOG-LET-BOG</t>
  </si>
  <si>
    <t>CTG-PEI-CTG</t>
  </si>
  <si>
    <t>BOG-EJA-BOG</t>
  </si>
  <si>
    <t>ADZ-CTG-ADZ</t>
  </si>
  <si>
    <t>BOG-PPN-BOG</t>
  </si>
  <si>
    <t>BOG-EOH-BOG</t>
  </si>
  <si>
    <t>EOH-MTR-EOH</t>
  </si>
  <si>
    <t>BOG-RCH-BOG</t>
  </si>
  <si>
    <t>BOG-IBE-BOG</t>
  </si>
  <si>
    <t>EOH-PEI-EOH</t>
  </si>
  <si>
    <t>CLO-SMR-CLO</t>
  </si>
  <si>
    <t>ADZ-PEI-ADZ</t>
  </si>
  <si>
    <t>BOG-AUC-BOG</t>
  </si>
  <si>
    <t>CUC-BGA-CUC</t>
  </si>
  <si>
    <t>BOG-UIB-BOG</t>
  </si>
  <si>
    <t>CLO-TCO-CLO</t>
  </si>
  <si>
    <t>BOG-FLA-BOG</t>
  </si>
  <si>
    <t>ADZ-PVA-ADZ</t>
  </si>
  <si>
    <t>CTG-BGA-CTG</t>
  </si>
  <si>
    <t>CLO-PSO-CLO</t>
  </si>
  <si>
    <t>BOG-VVC-BOG</t>
  </si>
  <si>
    <t>CAQ-EOH-CAQ</t>
  </si>
  <si>
    <t>ADZ-BGA-ADZ</t>
  </si>
  <si>
    <t>BOG-CZU-BOG</t>
  </si>
  <si>
    <t>OTRAS</t>
  </si>
  <si>
    <t>Fuente: Empresas Aéreas Archivo Origen-Destino, Tráfico de Vuelos Charter, Tráfico de Aerotaxis.</t>
  </si>
  <si>
    <t>BOG-MIA-BOG</t>
  </si>
  <si>
    <t>BOG-FLL-BOG</t>
  </si>
  <si>
    <t>BOG-IAH-BOG</t>
  </si>
  <si>
    <t>MDE-MIA-MDE</t>
  </si>
  <si>
    <t>BOG-ORL-BOG</t>
  </si>
  <si>
    <t>CLO-MIA-CLO</t>
  </si>
  <si>
    <t>MDE-FLL-MDE</t>
  </si>
  <si>
    <t>BOG-JFK-BOG</t>
  </si>
  <si>
    <t>BAQ-MIA-BAQ</t>
  </si>
  <si>
    <t>CTG-FLL-CTG</t>
  </si>
  <si>
    <t>CTG-JFK-CTG</t>
  </si>
  <si>
    <t>BOG-EWR-BOG</t>
  </si>
  <si>
    <t>CTG-MIA-CTG</t>
  </si>
  <si>
    <t>BOG-LAX-BOG</t>
  </si>
  <si>
    <t>BOG-ATL-BOG</t>
  </si>
  <si>
    <t>MDE-JFK-MDE</t>
  </si>
  <si>
    <t>BOG-YYZ-BOG</t>
  </si>
  <si>
    <t>BOG-DFW-BOG</t>
  </si>
  <si>
    <t>BOG-IAD-BOG</t>
  </si>
  <si>
    <t>MDE-ATL-MDE</t>
  </si>
  <si>
    <t>CTG-ATL-CTG</t>
  </si>
  <si>
    <t>PEI-JFK-PEI</t>
  </si>
  <si>
    <t>AXM-FLL-AXM</t>
  </si>
  <si>
    <t>MDE-EWR-MDE</t>
  </si>
  <si>
    <t>BAQ-JFK-BAQ</t>
  </si>
  <si>
    <t>BOG-LIM-BOG</t>
  </si>
  <si>
    <t>BOG-UIO-BOG</t>
  </si>
  <si>
    <t>BOG-SCL-BOG</t>
  </si>
  <si>
    <t>BOG-BUE-BOG</t>
  </si>
  <si>
    <t>BOG-GRU-BOG</t>
  </si>
  <si>
    <t>BOG-GYE-BOG</t>
  </si>
  <si>
    <t>BOG-CCS-BOG</t>
  </si>
  <si>
    <t>BOG-RIO-BOG</t>
  </si>
  <si>
    <t>MDE-LIM-MDE</t>
  </si>
  <si>
    <t>BOG-VLN-BOG</t>
  </si>
  <si>
    <t>CLO-GYE-CLO</t>
  </si>
  <si>
    <t>BOG-LPB-BOG</t>
  </si>
  <si>
    <t>CLO-LIM-CLO</t>
  </si>
  <si>
    <t>CLO-ESM-CLO</t>
  </si>
  <si>
    <t>BOG-MAD-BOG</t>
  </si>
  <si>
    <t>CLO-MAD-CLO</t>
  </si>
  <si>
    <t>BOG-BCN-BOG</t>
  </si>
  <si>
    <t>BOG-FRA-BOG</t>
  </si>
  <si>
    <t>BOG-CDG-BOG</t>
  </si>
  <si>
    <t>MDE-MAD-MDE</t>
  </si>
  <si>
    <t>BOG-AMS-BOG</t>
  </si>
  <si>
    <t>PEI-MAD-PEI</t>
  </si>
  <si>
    <t>CLO-BCN-CLO</t>
  </si>
  <si>
    <t>CTG-MAD-CTG</t>
  </si>
  <si>
    <t>BAQ-MAD-BAQ</t>
  </si>
  <si>
    <t>BOG-LIS-BOG</t>
  </si>
  <si>
    <t>CLO-AMS-CLO</t>
  </si>
  <si>
    <t>BOG-PTY-BOG</t>
  </si>
  <si>
    <t>BOG-MEX-BOG</t>
  </si>
  <si>
    <t>MDE-PTY-MDE</t>
  </si>
  <si>
    <t>CLO-PTY-CLO</t>
  </si>
  <si>
    <t>BOG-CUN-BOG</t>
  </si>
  <si>
    <t>BOG-SJO-BOG</t>
  </si>
  <si>
    <t>CTG-PTY-CTG</t>
  </si>
  <si>
    <t>BAQ-PTY-BAQ</t>
  </si>
  <si>
    <t>ADZ-PTY-ADZ</t>
  </si>
  <si>
    <t>PEI-PTY-PEI</t>
  </si>
  <si>
    <t>BOG-PUJ-BOG</t>
  </si>
  <si>
    <t>BOG-SAL-BOG</t>
  </si>
  <si>
    <t>BOG-SDQ-BOG</t>
  </si>
  <si>
    <t>MDE-MEX-MDE</t>
  </si>
  <si>
    <t>MDE-PAC-MDE</t>
  </si>
  <si>
    <t>BGA-PTY-BGA</t>
  </si>
  <si>
    <t>AXM-PAC-AXM</t>
  </si>
  <si>
    <t>CUC-PTY-CUC</t>
  </si>
  <si>
    <t>BOG-AUA-BOG</t>
  </si>
  <si>
    <t>BOG-HAV-BOG</t>
  </si>
  <si>
    <t>BOG-CUR-BOG</t>
  </si>
  <si>
    <t>MDE-CUR-MDE</t>
  </si>
  <si>
    <t>CLO-AUA-CLO</t>
  </si>
  <si>
    <t xml:space="preserve"> Variación superior a 500%   </t>
  </si>
  <si>
    <t>ESTADOS UNIDOS</t>
  </si>
  <si>
    <t>CANADA</t>
  </si>
  <si>
    <t>PUERTO RICO</t>
  </si>
  <si>
    <t>ECUADOR</t>
  </si>
  <si>
    <t>PERU</t>
  </si>
  <si>
    <t>BRASIL</t>
  </si>
  <si>
    <t>CHILE</t>
  </si>
  <si>
    <t>ARGENTINA</t>
  </si>
  <si>
    <t>VENEZUELA</t>
  </si>
  <si>
    <t>BOLIVIA</t>
  </si>
  <si>
    <t>URUGUAY</t>
  </si>
  <si>
    <t>PARAGUAY</t>
  </si>
  <si>
    <t>ESPAÑA</t>
  </si>
  <si>
    <t>INGLATERRA</t>
  </si>
  <si>
    <t>ALEMANIA</t>
  </si>
  <si>
    <t>FRANCIA</t>
  </si>
  <si>
    <t>HOLANDA</t>
  </si>
  <si>
    <t>ITALIA</t>
  </si>
  <si>
    <t>PANAMA</t>
  </si>
  <si>
    <t>MEXICO</t>
  </si>
  <si>
    <t>COSTA RICA</t>
  </si>
  <si>
    <t>REPUBLICA DOMINICANA</t>
  </si>
  <si>
    <t>EL SALVADOR</t>
  </si>
  <si>
    <t>GUATEMALA</t>
  </si>
  <si>
    <t>HONDURAS</t>
  </si>
  <si>
    <t>NICARAGUA</t>
  </si>
  <si>
    <t>ANTILLAS HOLANDESAS</t>
  </si>
  <si>
    <t>CUBA</t>
  </si>
  <si>
    <t>BARBADOS</t>
  </si>
  <si>
    <t>Aeropostal</t>
  </si>
  <si>
    <t>Oceanair</t>
  </si>
  <si>
    <t>Aviateca</t>
  </si>
  <si>
    <t>BOG-CPQ-BOG</t>
  </si>
  <si>
    <t>MDE-UIO-MDE</t>
  </si>
  <si>
    <t>BOG-LUX-BOG</t>
  </si>
  <si>
    <t>LUXEMBURGO</t>
  </si>
  <si>
    <t>Kalitta Flying Service, Inc. (Morristown,Tn)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</si>
  <si>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</si>
  <si>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</si>
  <si>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</si>
  <si>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</si>
  <si>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</si>
  <si>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</si>
  <si>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</si>
  <si>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</si>
  <si>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</si>
  <si>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</si>
  <si>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SAN ANDRES - ISLA</t>
  </si>
  <si>
    <t>SAN ANDRES-GUSTAVO ROJAS PINILLA</t>
  </si>
  <si>
    <t>BUCARAMANGA</t>
  </si>
  <si>
    <t>BUCARAMANGA - PALONEGRO</t>
  </si>
  <si>
    <t>SANTA MARTA</t>
  </si>
  <si>
    <t>SANTA MARTA - SIMON BOLIVAR</t>
  </si>
  <si>
    <t>PEREIRA</t>
  </si>
  <si>
    <t>PEREIRA - MATECAÑAS</t>
  </si>
  <si>
    <t>MEDELLIN</t>
  </si>
  <si>
    <t>MEDELLIN - OLAYA HERRERA</t>
  </si>
  <si>
    <t>CUCUTA</t>
  </si>
  <si>
    <t>CUCUTA - CAMILO DAZA</t>
  </si>
  <si>
    <t>MONTERIA</t>
  </si>
  <si>
    <t>MONTERIA - LOS GARZONES</t>
  </si>
  <si>
    <t>EL YOPAL</t>
  </si>
  <si>
    <t>ARMENIA</t>
  </si>
  <si>
    <t>ARMENIA - EL EDEN</t>
  </si>
  <si>
    <t>VALLEDUPAR</t>
  </si>
  <si>
    <t>VALLEDUPAR-ALFONSO LOPEZ P.</t>
  </si>
  <si>
    <t>QUIBDO</t>
  </si>
  <si>
    <t>QUIBDO - EL CARAÑO</t>
  </si>
  <si>
    <t>NEIVA</t>
  </si>
  <si>
    <t>NEIVA - BENITO SALAS</t>
  </si>
  <si>
    <t>PASTO</t>
  </si>
  <si>
    <t>PASTO - ANTONIO NARIQO</t>
  </si>
  <si>
    <t>MANIZALES</t>
  </si>
  <si>
    <t>MANIZALES - LA NUBIA</t>
  </si>
  <si>
    <t>LETICIA</t>
  </si>
  <si>
    <t>LETICIA-ALFREDO VASQUEZ COBO</t>
  </si>
  <si>
    <t>CAREPA</t>
  </si>
  <si>
    <t>ANTONIO ROLDAN BETANCOURT</t>
  </si>
  <si>
    <t>IBAGUE</t>
  </si>
  <si>
    <t>IBAGUE - PERALES</t>
  </si>
  <si>
    <t>VILLAVICENCIO</t>
  </si>
  <si>
    <t>VANGUARDIA</t>
  </si>
  <si>
    <t>BARRANCABERMEJA</t>
  </si>
  <si>
    <t>BARRANCABERMEJA-YARIGUIES</t>
  </si>
  <si>
    <t>POPAYAN</t>
  </si>
  <si>
    <t>POPAYAN - GMOLEON VALENCIA</t>
  </si>
  <si>
    <t>RIOHACHA</t>
  </si>
  <si>
    <t>RIOHACHA-ALMIRANTE PADILLA</t>
  </si>
  <si>
    <t>ARAUCA - MUNICIPIO</t>
  </si>
  <si>
    <t>ARAUCA - SANTIAGO PEREZ QUIROZ</t>
  </si>
  <si>
    <t>TUMACO</t>
  </si>
  <si>
    <t>TUMACO - LA FLORIDA</t>
  </si>
  <si>
    <t>FLORENCIA</t>
  </si>
  <si>
    <t>GUSTAVO ARTUNDUAGA PAREDES</t>
  </si>
  <si>
    <t>PROVIDENCIA</t>
  </si>
  <si>
    <t>PROVIDENCIA- EL EMBRUJO</t>
  </si>
  <si>
    <t>MAICAO</t>
  </si>
  <si>
    <t>JORGE ISAACS (ANTES LA MINA)</t>
  </si>
  <si>
    <t>PUERTO ASIS</t>
  </si>
  <si>
    <t>PUERTO ASIS - 3 DE MAYO</t>
  </si>
  <si>
    <t>COROZAL</t>
  </si>
  <si>
    <t>COROZAL - LAS BRUJAS</t>
  </si>
  <si>
    <t>PUERTO CARRENO</t>
  </si>
  <si>
    <t>CARREÑO-GERMAN OLANO</t>
  </si>
  <si>
    <t>MITU</t>
  </si>
  <si>
    <t>CAUCASIA</t>
  </si>
  <si>
    <t>CAUCASIA- JUAN H. WHITE</t>
  </si>
  <si>
    <t>GUAPI</t>
  </si>
  <si>
    <t>GUAPI - JUAN CASIANO</t>
  </si>
  <si>
    <t>PUERTO GAITAN</t>
  </si>
  <si>
    <t>MORELIA</t>
  </si>
  <si>
    <t>BAHIA SOLANO</t>
  </si>
  <si>
    <t>BAHIA SOLANO - JOSE C. MUTIS</t>
  </si>
  <si>
    <t>PUERTO INIRIDA</t>
  </si>
  <si>
    <t>PUERTO INIRIDA - CESAR GAVIRIA TRUJ</t>
  </si>
  <si>
    <t>SAN JOSE DEL GUAVIARE</t>
  </si>
  <si>
    <t>URIBIA</t>
  </si>
  <si>
    <t>PUERTO BOLIVAR - PORTETE</t>
  </si>
  <si>
    <t>VILLA GARZON</t>
  </si>
  <si>
    <t>NUQUI</t>
  </si>
  <si>
    <t>NUQUI - REYES MURILLO</t>
  </si>
  <si>
    <t>SARAVENA-COLONIZADORES</t>
  </si>
  <si>
    <t>LA MACARENA</t>
  </si>
  <si>
    <t>LA MACARENA - META</t>
  </si>
  <si>
    <t>CUMARIBO</t>
  </si>
  <si>
    <t>TOLU</t>
  </si>
  <si>
    <t>EL BAGRE</t>
  </si>
  <si>
    <t>ACANDI</t>
  </si>
  <si>
    <t>BUENAVENTURA</t>
  </si>
  <si>
    <t>BUENAVENTURA - GERARDO TOBAR LOPEZ</t>
  </si>
  <si>
    <t>PUERTO LEGUIZAMO</t>
  </si>
  <si>
    <t>TIMBIQUI</t>
  </si>
  <si>
    <t>LOMA DE CHIRIGUANA</t>
  </si>
  <si>
    <t>CALENTURITAS</t>
  </si>
  <si>
    <t>PITALITO</t>
  </si>
  <si>
    <t>PITALITO -CONTADOR</t>
  </si>
  <si>
    <t>CARTAGENA - RAFAEL NUÑEZ</t>
  </si>
  <si>
    <t>GUAINIA (BARRANCO MINAS)</t>
  </si>
  <si>
    <t>BARRANCO MINAS</t>
  </si>
  <si>
    <t>SOLANO</t>
  </si>
  <si>
    <t>CARURU</t>
  </si>
  <si>
    <t>TARAIRA</t>
  </si>
  <si>
    <t>MIRAFLORES - GUAVIARE</t>
  </si>
  <si>
    <t>MIRAFLORES</t>
  </si>
  <si>
    <t>LA PEDRERA</t>
  </si>
  <si>
    <t>SANTA RITA - VICHADA</t>
  </si>
  <si>
    <t>CENTRO ADM. "MARANDUA"</t>
  </si>
  <si>
    <t>ARARACUARA</t>
  </si>
  <si>
    <t>Fuente: Empresas Aéreas, Archivos Origen-Destino, Tráfico de Vuelos Charter, Tráfico de Aerotaxis.</t>
  </si>
  <si>
    <t>Incluye la carga y el correo. Información en toneladas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</si>
</sst>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.000_);\(#,##0.000\)"/>
    <numFmt numFmtId="173" formatCode="0.0%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1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sz val="11"/>
      <color indexed="12"/>
      <name val="Century Gothic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b/>
      <sz val="12"/>
      <color indexed="12"/>
      <name val="Courier"/>
      <family val="3"/>
    </font>
    <font>
      <b/>
      <u val="single"/>
      <sz val="12"/>
      <color indexed="4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sz val="11"/>
      <color rgb="FF0000FF"/>
      <name val="Century Gothic"/>
      <family val="2"/>
    </font>
    <font>
      <sz val="10"/>
      <color rgb="FF0000FF"/>
      <name val="Century Gothic"/>
      <family val="2"/>
    </font>
    <font>
      <b/>
      <sz val="12"/>
      <color rgb="FF0000FF"/>
      <name val="Century Gothic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  <font>
      <b/>
      <sz val="12"/>
      <color rgb="FF0000FF"/>
      <name val="Courier"/>
      <family val="3"/>
    </font>
    <font>
      <b/>
      <u val="single"/>
      <sz val="14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</fills>
  <borders count="2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ck"/>
      <top style="medium"/>
      <bottom style="thick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ck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ck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thin">
        <color theme="0" tint="-0.24993999302387238"/>
      </left>
      <right>
        <color indexed="63"/>
      </right>
      <top style="double"/>
      <bottom style="thin">
        <color theme="0" tint="-0.24993999302387238"/>
      </bottom>
    </border>
    <border>
      <left style="medium"/>
      <right style="thin"/>
      <top style="double"/>
      <bottom style="thin">
        <color theme="0" tint="-0.24993999302387238"/>
      </bottom>
    </border>
    <border>
      <left style="thin"/>
      <right style="thin"/>
      <top style="double"/>
      <bottom style="thin">
        <color theme="0" tint="-0.24993999302387238"/>
      </bottom>
    </border>
    <border>
      <left style="thin"/>
      <right>
        <color indexed="63"/>
      </right>
      <top style="double"/>
      <bottom style="thin">
        <color theme="0" tint="-0.24993999302387238"/>
      </bottom>
    </border>
    <border>
      <left style="thin"/>
      <right style="medium"/>
      <top style="double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medium"/>
    </border>
    <border>
      <left style="medium"/>
      <right style="thin"/>
      <top style="thin">
        <color theme="0" tint="-0.24993999302387238"/>
      </top>
      <bottom style="medium"/>
    </border>
    <border>
      <left style="thin"/>
      <right style="thin"/>
      <top style="thin">
        <color theme="0" tint="-0.24993999302387238"/>
      </top>
      <bottom style="medium"/>
    </border>
    <border>
      <left style="thin"/>
      <right>
        <color indexed="63"/>
      </right>
      <top style="thin">
        <color theme="0" tint="-0.24993999302387238"/>
      </top>
      <bottom style="medium"/>
    </border>
    <border>
      <left style="thin"/>
      <right style="medium"/>
      <top style="thin">
        <color theme="0" tint="-0.24993999302387238"/>
      </top>
      <bottom style="medium"/>
    </border>
    <border>
      <left style="thick"/>
      <right style="medium"/>
      <top style="thick">
        <color theme="5" tint="-0.4999699890613556"/>
      </top>
      <bottom style="thin">
        <color theme="0" tint="-0.149959996342659"/>
      </bottom>
    </border>
    <border>
      <left>
        <color indexed="63"/>
      </left>
      <right style="thin"/>
      <top style="thick">
        <color theme="5" tint="-0.4999699890613556"/>
      </top>
      <bottom style="thin">
        <color theme="0" tint="-0.149959996342659"/>
      </bottom>
    </border>
    <border>
      <left style="thin"/>
      <right style="thin"/>
      <top style="thick">
        <color theme="5" tint="-0.4999699890613556"/>
      </top>
      <bottom style="thin">
        <color theme="0" tint="-0.149959996342659"/>
      </bottom>
    </border>
    <border>
      <left style="medium"/>
      <right style="thin"/>
      <top style="thick">
        <color theme="5" tint="-0.4999699890613556"/>
      </top>
      <bottom style="thin">
        <color theme="0" tint="-0.149959996342659"/>
      </bottom>
    </border>
    <border>
      <left style="thin"/>
      <right style="medium"/>
      <top style="thick">
        <color theme="5" tint="-0.4999699890613556"/>
      </top>
      <bottom style="thin">
        <color theme="0" tint="-0.149959996342659"/>
      </bottom>
    </border>
    <border>
      <left style="thin"/>
      <right style="thick"/>
      <top style="thick">
        <color theme="5" tint="-0.4999699890613556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medium"/>
      <top style="thin">
        <color theme="0" tint="-0.149959996342659"/>
      </top>
      <bottom style="thin">
        <color theme="0" tint="-0.149959996342659"/>
      </bottom>
    </border>
    <border>
      <left style="thin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ck"/>
    </border>
    <border>
      <left>
        <color indexed="63"/>
      </left>
      <right style="thin"/>
      <top style="thin">
        <color theme="0" tint="-0.149959996342659"/>
      </top>
      <bottom style="thick"/>
    </border>
    <border>
      <left style="thin"/>
      <right style="thin"/>
      <top style="thin">
        <color theme="0" tint="-0.149959996342659"/>
      </top>
      <bottom style="thick"/>
    </border>
    <border>
      <left style="medium"/>
      <right style="thin"/>
      <top style="thin">
        <color theme="0" tint="-0.149959996342659"/>
      </top>
      <bottom style="thick"/>
    </border>
    <border>
      <left style="thin"/>
      <right style="medium"/>
      <top style="thin">
        <color theme="0" tint="-0.149959996342659"/>
      </top>
      <bottom style="thick"/>
    </border>
    <border>
      <left style="thin"/>
      <right style="thick"/>
      <top style="thin">
        <color theme="0" tint="-0.149959996342659"/>
      </top>
      <bottom style="thick"/>
    </border>
    <border>
      <left style="thick"/>
      <right style="medium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 style="thin"/>
      <right style="thick"/>
      <top style="medium"/>
      <bottom style="thick">
        <color theme="4" tint="-0.4999699890613556"/>
      </bottom>
    </border>
    <border>
      <left style="thick"/>
      <right style="medium"/>
      <top style="thick">
        <color theme="4" tint="-0.4999699890613556"/>
      </top>
      <bottom style="thin">
        <color theme="0" tint="-0.149959996342659"/>
      </bottom>
    </border>
    <border>
      <left>
        <color indexed="63"/>
      </left>
      <right style="thin"/>
      <top style="thick">
        <color theme="4" tint="-0.4999699890613556"/>
      </top>
      <bottom style="thin">
        <color theme="0" tint="-0.149959996342659"/>
      </bottom>
    </border>
    <border>
      <left style="thin"/>
      <right style="thin"/>
      <top style="thick">
        <color theme="4" tint="-0.4999699890613556"/>
      </top>
      <bottom style="thin">
        <color theme="0" tint="-0.149959996342659"/>
      </bottom>
    </border>
    <border>
      <left style="medium"/>
      <right style="thin"/>
      <top style="thick">
        <color theme="4" tint="-0.4999699890613556"/>
      </top>
      <bottom style="thin">
        <color theme="0" tint="-0.149959996342659"/>
      </bottom>
    </border>
    <border>
      <left style="thin"/>
      <right style="medium"/>
      <top style="thick">
        <color theme="4" tint="-0.4999699890613556"/>
      </top>
      <bottom style="thin">
        <color theme="0" tint="-0.149959996342659"/>
      </bottom>
    </border>
    <border>
      <left style="thin"/>
      <right style="thick"/>
      <top style="thick">
        <color theme="4" tint="-0.4999699890613556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n"/>
      <right style="thin"/>
      <top style="thin">
        <color theme="0" tint="-0.149959996342659"/>
      </top>
      <bottom style="medium"/>
    </border>
    <border>
      <left style="medium"/>
      <right style="thin"/>
      <top style="thin">
        <color theme="0" tint="-0.149959996342659"/>
      </top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thin"/>
      <right style="thick"/>
      <top style="thin">
        <color theme="0" tint="-0.149959996342659"/>
      </top>
      <bottom style="medium"/>
    </border>
    <border>
      <left style="thick"/>
      <right style="medium"/>
      <top style="double"/>
      <bottom style="thin">
        <color theme="4" tint="0.7999799847602844"/>
      </bottom>
    </border>
    <border>
      <left>
        <color indexed="63"/>
      </left>
      <right>
        <color indexed="63"/>
      </right>
      <top style="double"/>
      <bottom style="thin">
        <color theme="4" tint="0.7999799847602844"/>
      </bottom>
    </border>
    <border>
      <left style="medium"/>
      <right style="thin"/>
      <top style="double"/>
      <bottom style="thin">
        <color theme="4" tint="0.7999799847602844"/>
      </bottom>
    </border>
    <border>
      <left style="thin"/>
      <right>
        <color indexed="63"/>
      </right>
      <top style="double"/>
      <bottom style="thin">
        <color theme="4" tint="0.7999799847602844"/>
      </bottom>
    </border>
    <border>
      <left style="double"/>
      <right style="thin"/>
      <top style="double"/>
      <bottom style="thin">
        <color theme="4" tint="0.7999799847602844"/>
      </bottom>
    </border>
    <border>
      <left style="double"/>
      <right style="medium"/>
      <top style="double"/>
      <bottom style="thin">
        <color theme="4" tint="0.7999799847602844"/>
      </bottom>
    </border>
    <border>
      <left>
        <color indexed="63"/>
      </left>
      <right style="thick"/>
      <top style="double"/>
      <bottom style="thin">
        <color theme="4" tint="0.7999799847602844"/>
      </bottom>
    </border>
    <border>
      <left>
        <color indexed="63"/>
      </left>
      <right style="thin"/>
      <top style="double"/>
      <bottom style="thin">
        <color theme="4" tint="0.7999799847602844"/>
      </bottom>
    </border>
    <border>
      <left style="medium"/>
      <right style="thick"/>
      <top style="double"/>
      <bottom style="thin">
        <color theme="4" tint="0.7999799847602844"/>
      </bottom>
    </border>
    <border>
      <left style="thick"/>
      <right style="medium"/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 style="medium"/>
      <right style="thin"/>
      <top style="thin">
        <color theme="4" tint="0.7999799847602844"/>
      </top>
      <bottom style="thin">
        <color theme="4" tint="0.7999799847602844"/>
      </bottom>
    </border>
    <border>
      <left style="thin"/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 style="double"/>
      <right style="thin"/>
      <top style="thin">
        <color theme="4" tint="0.7999799847602844"/>
      </top>
      <bottom style="thin">
        <color theme="4" tint="0.7999799847602844"/>
      </bottom>
    </border>
    <border>
      <left style="double"/>
      <right style="medium"/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 style="thick"/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 style="thin"/>
      <top style="thin">
        <color theme="4" tint="0.7999799847602844"/>
      </top>
      <bottom style="thin">
        <color theme="4" tint="0.7999799847602844"/>
      </bottom>
    </border>
    <border>
      <left style="medium"/>
      <right style="thick"/>
      <top style="thin">
        <color theme="4" tint="0.7999799847602844"/>
      </top>
      <bottom style="thin">
        <color theme="4" tint="0.7999799847602844"/>
      </bottom>
    </border>
    <border>
      <left style="thick"/>
      <right style="medium"/>
      <top style="thin">
        <color theme="4" tint="0.7999799847602844"/>
      </top>
      <bottom style="thick"/>
    </border>
    <border>
      <left>
        <color indexed="63"/>
      </left>
      <right>
        <color indexed="63"/>
      </right>
      <top style="thin">
        <color theme="4" tint="0.7999799847602844"/>
      </top>
      <bottom style="thick"/>
    </border>
    <border>
      <left style="medium"/>
      <right style="thin"/>
      <top style="thin">
        <color theme="4" tint="0.7999799847602844"/>
      </top>
      <bottom style="thick"/>
    </border>
    <border>
      <left style="thin"/>
      <right>
        <color indexed="63"/>
      </right>
      <top style="thin">
        <color theme="4" tint="0.7999799847602844"/>
      </top>
      <bottom style="thick"/>
    </border>
    <border>
      <left style="double"/>
      <right style="thin"/>
      <top style="thin">
        <color theme="4" tint="0.7999799847602844"/>
      </top>
      <bottom style="thick"/>
    </border>
    <border>
      <left style="double"/>
      <right style="medium"/>
      <top style="thin">
        <color theme="4" tint="0.7999799847602844"/>
      </top>
      <bottom style="thick"/>
    </border>
    <border>
      <left>
        <color indexed="63"/>
      </left>
      <right style="thick"/>
      <top style="thin">
        <color theme="4" tint="0.7999799847602844"/>
      </top>
      <bottom style="thick"/>
    </border>
    <border>
      <left>
        <color indexed="63"/>
      </left>
      <right style="thin"/>
      <top style="thin">
        <color theme="4" tint="0.7999799847602844"/>
      </top>
      <bottom style="thick"/>
    </border>
    <border>
      <left style="medium"/>
      <right style="thick"/>
      <top style="thin">
        <color theme="4" tint="0.7999799847602844"/>
      </top>
      <bottom style="thick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100" fillId="29" borderId="1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3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104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5" fillId="21" borderId="6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7" applyNumberFormat="0" applyFill="0" applyAlignment="0" applyProtection="0"/>
    <xf numFmtId="0" fontId="99" fillId="0" borderId="8" applyNumberFormat="0" applyFill="0" applyAlignment="0" applyProtection="0"/>
    <xf numFmtId="0" fontId="110" fillId="0" borderId="9" applyNumberFormat="0" applyFill="0" applyAlignment="0" applyProtection="0"/>
  </cellStyleXfs>
  <cellXfs count="732">
    <xf numFmtId="0" fontId="0" fillId="0" borderId="0" xfId="0" applyFont="1" applyAlignment="1">
      <alignment/>
    </xf>
    <xf numFmtId="37" fontId="3" fillId="0" borderId="0" xfId="61" applyFont="1">
      <alignment/>
      <protection/>
    </xf>
    <xf numFmtId="4" fontId="3" fillId="0" borderId="0" xfId="61" applyNumberFormat="1" applyFont="1">
      <alignment/>
      <protection/>
    </xf>
    <xf numFmtId="37" fontId="3" fillId="0" borderId="0" xfId="61" applyFont="1" applyFill="1">
      <alignment/>
      <protection/>
    </xf>
    <xf numFmtId="2" fontId="3" fillId="0" borderId="0" xfId="61" applyNumberFormat="1" applyFont="1" applyFill="1">
      <alignment/>
      <protection/>
    </xf>
    <xf numFmtId="37" fontId="3" fillId="33" borderId="0" xfId="61" applyFont="1" applyFill="1">
      <alignment/>
      <protection/>
    </xf>
    <xf numFmtId="39" fontId="5" fillId="33" borderId="0" xfId="61" applyNumberFormat="1" applyFont="1" applyFill="1" applyBorder="1" applyProtection="1">
      <alignment/>
      <protection/>
    </xf>
    <xf numFmtId="37" fontId="5" fillId="33" borderId="0" xfId="61" applyFont="1" applyFill="1" applyBorder="1">
      <alignment/>
      <protection/>
    </xf>
    <xf numFmtId="2" fontId="6" fillId="34" borderId="10" xfId="61" applyNumberFormat="1" applyFont="1" applyFill="1" applyBorder="1" applyAlignment="1" applyProtection="1">
      <alignment horizontal="right" indent="1"/>
      <protection/>
    </xf>
    <xf numFmtId="2" fontId="6" fillId="0" borderId="11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center"/>
      <protection/>
    </xf>
    <xf numFmtId="2" fontId="6" fillId="0" borderId="13" xfId="61" applyNumberFormat="1" applyFont="1" applyFill="1" applyBorder="1" applyAlignment="1" applyProtection="1">
      <alignment horizontal="center"/>
      <protection/>
    </xf>
    <xf numFmtId="2" fontId="6" fillId="0" borderId="14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right" indent="1"/>
      <protection/>
    </xf>
    <xf numFmtId="2" fontId="6" fillId="0" borderId="14" xfId="61" applyNumberFormat="1" applyFont="1" applyFill="1" applyBorder="1" applyAlignment="1" applyProtection="1">
      <alignment horizontal="right" indent="1"/>
      <protection/>
    </xf>
    <xf numFmtId="37" fontId="5" fillId="0" borderId="11" xfId="61" applyFont="1" applyFill="1" applyBorder="1" applyAlignment="1" applyProtection="1">
      <alignment horizontal="left"/>
      <protection/>
    </xf>
    <xf numFmtId="2" fontId="6" fillId="34" borderId="15" xfId="61" applyNumberFormat="1" applyFont="1" applyFill="1" applyBorder="1">
      <alignment/>
      <protection/>
    </xf>
    <xf numFmtId="2" fontId="6" fillId="0" borderId="0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Alignment="1" applyProtection="1">
      <alignment horizontal="right" indent="1"/>
      <protection/>
    </xf>
    <xf numFmtId="2" fontId="6" fillId="0" borderId="17" xfId="61" applyNumberFormat="1" applyFont="1" applyFill="1" applyBorder="1" applyAlignment="1" applyProtection="1">
      <alignment horizontal="right" indent="1"/>
      <protection/>
    </xf>
    <xf numFmtId="2" fontId="6" fillId="0" borderId="18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Protection="1">
      <alignment/>
      <protection/>
    </xf>
    <xf numFmtId="2" fontId="6" fillId="0" borderId="18" xfId="61" applyNumberFormat="1" applyFont="1" applyFill="1" applyBorder="1" applyProtection="1">
      <alignment/>
      <protection/>
    </xf>
    <xf numFmtId="37" fontId="5" fillId="0" borderId="0" xfId="61" applyFont="1" applyFill="1" applyBorder="1" applyAlignment="1" applyProtection="1">
      <alignment horizontal="left"/>
      <protection/>
    </xf>
    <xf numFmtId="37" fontId="7" fillId="0" borderId="18" xfId="61" applyFont="1" applyFill="1" applyBorder="1" applyAlignment="1" applyProtection="1">
      <alignment horizontal="left"/>
      <protection/>
    </xf>
    <xf numFmtId="2" fontId="6" fillId="34" borderId="19" xfId="61" applyNumberFormat="1" applyFont="1" applyFill="1" applyBorder="1">
      <alignment/>
      <protection/>
    </xf>
    <xf numFmtId="2" fontId="6" fillId="0" borderId="20" xfId="61" applyNumberFormat="1" applyFont="1" applyFill="1" applyBorder="1" applyAlignment="1" applyProtection="1">
      <alignment horizontal="right" indent="1"/>
      <protection/>
    </xf>
    <xf numFmtId="2" fontId="6" fillId="0" borderId="21" xfId="61" applyNumberFormat="1" applyFont="1" applyFill="1" applyBorder="1" applyAlignment="1" applyProtection="1">
      <alignment horizontal="right" indent="1"/>
      <protection/>
    </xf>
    <xf numFmtId="2" fontId="6" fillId="0" borderId="22" xfId="61" applyNumberFormat="1" applyFont="1" applyFill="1" applyBorder="1" applyAlignment="1" applyProtection="1">
      <alignment horizontal="right" indent="1"/>
      <protection/>
    </xf>
    <xf numFmtId="2" fontId="6" fillId="0" borderId="23" xfId="61" applyNumberFormat="1" applyFont="1" applyFill="1" applyBorder="1" applyAlignment="1" applyProtection="1">
      <alignment horizontal="right" indent="1"/>
      <protection/>
    </xf>
    <xf numFmtId="2" fontId="6" fillId="0" borderId="21" xfId="61" applyNumberFormat="1" applyFont="1" applyFill="1" applyBorder="1" applyProtection="1">
      <alignment/>
      <protection/>
    </xf>
    <xf numFmtId="2" fontId="6" fillId="0" borderId="23" xfId="61" applyNumberFormat="1" applyFont="1" applyFill="1" applyBorder="1" applyProtection="1">
      <alignment/>
      <protection/>
    </xf>
    <xf numFmtId="37" fontId="3" fillId="0" borderId="20" xfId="61" applyFont="1" applyFill="1" applyBorder="1">
      <alignment/>
      <protection/>
    </xf>
    <xf numFmtId="37" fontId="8" fillId="0" borderId="23" xfId="61" applyFont="1" applyFill="1" applyBorder="1" applyAlignment="1" applyProtection="1">
      <alignment horizontal="left"/>
      <protection/>
    </xf>
    <xf numFmtId="37" fontId="3" fillId="0" borderId="0" xfId="61" applyFont="1" applyFill="1" applyBorder="1">
      <alignment/>
      <protection/>
    </xf>
    <xf numFmtId="37" fontId="9" fillId="0" borderId="18" xfId="61" applyFont="1" applyFill="1" applyBorder="1" applyAlignment="1" applyProtection="1">
      <alignment horizontal="left"/>
      <protection/>
    </xf>
    <xf numFmtId="37" fontId="6" fillId="34" borderId="24" xfId="61" applyFont="1" applyFill="1" applyBorder="1">
      <alignment/>
      <protection/>
    </xf>
    <xf numFmtId="37" fontId="3" fillId="0" borderId="25" xfId="61" applyFont="1" applyFill="1" applyBorder="1" applyProtection="1">
      <alignment/>
      <protection/>
    </xf>
    <xf numFmtId="37" fontId="3" fillId="0" borderId="26" xfId="61" applyFont="1" applyFill="1" applyBorder="1" applyProtection="1">
      <alignment/>
      <protection/>
    </xf>
    <xf numFmtId="37" fontId="3" fillId="0" borderId="27" xfId="61" applyFont="1" applyFill="1" applyBorder="1" applyAlignment="1" applyProtection="1">
      <alignment horizontal="right"/>
      <protection/>
    </xf>
    <xf numFmtId="37" fontId="3" fillId="0" borderId="28" xfId="61" applyFont="1" applyFill="1" applyBorder="1" applyAlignment="1" applyProtection="1">
      <alignment horizontal="right"/>
      <protection/>
    </xf>
    <xf numFmtId="37" fontId="5" fillId="0" borderId="25" xfId="61" applyFont="1" applyFill="1" applyBorder="1" applyAlignment="1" applyProtection="1">
      <alignment horizontal="left"/>
      <protection/>
    </xf>
    <xf numFmtId="37" fontId="7" fillId="0" borderId="28" xfId="61" applyFont="1" applyFill="1" applyBorder="1" applyAlignment="1" applyProtection="1">
      <alignment horizontal="left"/>
      <protection/>
    </xf>
    <xf numFmtId="3" fontId="6" fillId="34" borderId="19" xfId="61" applyNumberFormat="1" applyFont="1" applyFill="1" applyBorder="1" applyAlignment="1">
      <alignment horizontal="right"/>
      <protection/>
    </xf>
    <xf numFmtId="3" fontId="3" fillId="0" borderId="21" xfId="61" applyNumberFormat="1" applyFont="1" applyFill="1" applyBorder="1" applyAlignment="1">
      <alignment horizontal="right"/>
      <protection/>
    </xf>
    <xf numFmtId="3" fontId="3" fillId="0" borderId="22" xfId="61" applyNumberFormat="1" applyFont="1" applyFill="1" applyBorder="1" applyAlignment="1">
      <alignment horizontal="right"/>
      <protection/>
    </xf>
    <xf numFmtId="3" fontId="3" fillId="0" borderId="23" xfId="61" applyNumberFormat="1" applyFont="1" applyFill="1" applyBorder="1" applyAlignment="1">
      <alignment horizontal="right"/>
      <protection/>
    </xf>
    <xf numFmtId="3" fontId="3" fillId="0" borderId="29" xfId="61" applyNumberFormat="1" applyFont="1" applyFill="1" applyBorder="1" applyAlignment="1">
      <alignment horizontal="right"/>
      <protection/>
    </xf>
    <xf numFmtId="37" fontId="10" fillId="0" borderId="0" xfId="61" applyFont="1" applyFill="1" applyBorder="1" applyAlignment="1" applyProtection="1">
      <alignment horizontal="left"/>
      <protection/>
    </xf>
    <xf numFmtId="3" fontId="6" fillId="34" borderId="15" xfId="61" applyNumberFormat="1" applyFont="1" applyFill="1" applyBorder="1" applyAlignment="1">
      <alignment horizontal="right"/>
      <protection/>
    </xf>
    <xf numFmtId="3" fontId="3" fillId="0" borderId="16" xfId="61" applyNumberFormat="1" applyFont="1" applyFill="1" applyBorder="1" applyAlignment="1">
      <alignment horizontal="right"/>
      <protection/>
    </xf>
    <xf numFmtId="3" fontId="3" fillId="0" borderId="17" xfId="61" applyNumberFormat="1" applyFont="1" applyFill="1" applyBorder="1" applyAlignment="1">
      <alignment horizontal="right"/>
      <protection/>
    </xf>
    <xf numFmtId="3" fontId="3" fillId="0" borderId="18" xfId="61" applyNumberFormat="1" applyFont="1" applyFill="1" applyBorder="1" applyAlignment="1">
      <alignment horizontal="right"/>
      <protection/>
    </xf>
    <xf numFmtId="37" fontId="11" fillId="0" borderId="28" xfId="61" applyFont="1" applyFill="1" applyBorder="1" applyAlignment="1" applyProtection="1">
      <alignment horizontal="left"/>
      <protection/>
    </xf>
    <xf numFmtId="37" fontId="5" fillId="0" borderId="0" xfId="61" applyFont="1">
      <alignment/>
      <protection/>
    </xf>
    <xf numFmtId="37" fontId="6" fillId="34" borderId="15" xfId="61" applyFont="1" applyFill="1" applyBorder="1">
      <alignment/>
      <protection/>
    </xf>
    <xf numFmtId="37" fontId="3" fillId="0" borderId="0" xfId="61" applyFont="1" applyFill="1" applyBorder="1" applyProtection="1">
      <alignment/>
      <protection/>
    </xf>
    <xf numFmtId="37" fontId="3" fillId="0" borderId="17" xfId="61" applyFont="1" applyFill="1" applyBorder="1" applyProtection="1">
      <alignment/>
      <protection/>
    </xf>
    <xf numFmtId="37" fontId="3" fillId="0" borderId="16" xfId="61" applyFont="1" applyFill="1" applyBorder="1" applyAlignment="1" applyProtection="1">
      <alignment horizontal="right"/>
      <protection/>
    </xf>
    <xf numFmtId="37" fontId="3" fillId="0" borderId="18" xfId="61" applyFont="1" applyFill="1" applyBorder="1" applyAlignment="1" applyProtection="1">
      <alignment horizontal="right"/>
      <protection/>
    </xf>
    <xf numFmtId="3" fontId="3" fillId="0" borderId="18" xfId="61" applyNumberFormat="1" applyFont="1" applyFill="1" applyBorder="1">
      <alignment/>
      <protection/>
    </xf>
    <xf numFmtId="3" fontId="3" fillId="0" borderId="16" xfId="61" applyNumberFormat="1" applyFont="1" applyFill="1" applyBorder="1">
      <alignment/>
      <protection/>
    </xf>
    <xf numFmtId="3" fontId="3" fillId="0" borderId="27" xfId="61" applyNumberFormat="1" applyFont="1" applyFill="1" applyBorder="1">
      <alignment/>
      <protection/>
    </xf>
    <xf numFmtId="3" fontId="3" fillId="0" borderId="28" xfId="61" applyNumberFormat="1" applyFont="1" applyFill="1" applyBorder="1" applyAlignment="1">
      <alignment horizontal="right"/>
      <protection/>
    </xf>
    <xf numFmtId="37" fontId="6" fillId="0" borderId="28" xfId="61" applyFont="1" applyFill="1" applyBorder="1" applyAlignment="1">
      <alignment vertical="center"/>
      <protection/>
    </xf>
    <xf numFmtId="37" fontId="6" fillId="0" borderId="0" xfId="61" applyFont="1">
      <alignment/>
      <protection/>
    </xf>
    <xf numFmtId="37" fontId="6" fillId="34" borderId="30" xfId="61" applyFont="1" applyFill="1" applyBorder="1">
      <alignment/>
      <protection/>
    </xf>
    <xf numFmtId="37" fontId="14" fillId="0" borderId="0" xfId="61" applyFont="1">
      <alignment/>
      <protection/>
    </xf>
    <xf numFmtId="37" fontId="13" fillId="35" borderId="31" xfId="61" applyFont="1" applyFill="1" applyBorder="1" applyAlignment="1" applyProtection="1">
      <alignment horizontal="center"/>
      <protection/>
    </xf>
    <xf numFmtId="37" fontId="13" fillId="35" borderId="32" xfId="61" applyFont="1" applyFill="1" applyBorder="1" applyAlignment="1" applyProtection="1">
      <alignment horizontal="center"/>
      <protection/>
    </xf>
    <xf numFmtId="37" fontId="13" fillId="35" borderId="33" xfId="61" applyFont="1" applyFill="1" applyBorder="1" applyAlignment="1" applyProtection="1">
      <alignment horizontal="center"/>
      <protection/>
    </xf>
    <xf numFmtId="37" fontId="13" fillId="35" borderId="34" xfId="61" applyFont="1" applyFill="1" applyBorder="1" applyAlignment="1" applyProtection="1">
      <alignment horizontal="center"/>
      <protection/>
    </xf>
    <xf numFmtId="37" fontId="13" fillId="35" borderId="13" xfId="61" applyFont="1" applyFill="1" applyBorder="1" applyAlignment="1">
      <alignment horizontal="centerContinuous"/>
      <protection/>
    </xf>
    <xf numFmtId="37" fontId="13" fillId="35" borderId="14" xfId="61" applyFont="1" applyFill="1" applyBorder="1" applyAlignment="1" applyProtection="1">
      <alignment horizontal="centerContinuous"/>
      <protection/>
    </xf>
    <xf numFmtId="37" fontId="16" fillId="35" borderId="0" xfId="61" applyFont="1" applyFill="1" applyBorder="1" applyAlignment="1" applyProtection="1">
      <alignment horizontal="center" vertical="center"/>
      <protection/>
    </xf>
    <xf numFmtId="37" fontId="16" fillId="35" borderId="11" xfId="61" applyFont="1" applyFill="1" applyBorder="1" applyAlignment="1" applyProtection="1">
      <alignment vertical="center"/>
      <protection/>
    </xf>
    <xf numFmtId="37" fontId="16" fillId="35" borderId="14" xfId="61" applyFont="1" applyFill="1" applyBorder="1" applyAlignment="1" applyProtection="1">
      <alignment vertical="center"/>
      <protection/>
    </xf>
    <xf numFmtId="37" fontId="18" fillId="35" borderId="17" xfId="61" applyFont="1" applyFill="1" applyBorder="1">
      <alignment/>
      <protection/>
    </xf>
    <xf numFmtId="37" fontId="18" fillId="35" borderId="18" xfId="61" applyFont="1" applyFill="1" applyBorder="1">
      <alignment/>
      <protection/>
    </xf>
    <xf numFmtId="37" fontId="18" fillId="35" borderId="35" xfId="61" applyFont="1" applyFill="1" applyBorder="1">
      <alignment/>
      <protection/>
    </xf>
    <xf numFmtId="37" fontId="18" fillId="35" borderId="36" xfId="61" applyFont="1" applyFill="1" applyBorder="1">
      <alignment/>
      <protection/>
    </xf>
    <xf numFmtId="37" fontId="3" fillId="35" borderId="13" xfId="61" applyFont="1" applyFill="1" applyBorder="1">
      <alignment/>
      <protection/>
    </xf>
    <xf numFmtId="37" fontId="16" fillId="35" borderId="11" xfId="61" applyFont="1" applyFill="1" applyBorder="1" applyAlignment="1">
      <alignment vertical="center"/>
      <protection/>
    </xf>
    <xf numFmtId="37" fontId="16" fillId="35" borderId="14" xfId="61" applyFont="1" applyFill="1" applyBorder="1" applyAlignment="1">
      <alignment vertical="center"/>
      <protection/>
    </xf>
    <xf numFmtId="0" fontId="3" fillId="33" borderId="0" xfId="63" applyNumberFormat="1" applyFont="1" applyFill="1" applyBorder="1">
      <alignment/>
      <protection/>
    </xf>
    <xf numFmtId="37" fontId="3" fillId="0" borderId="28" xfId="61" applyFont="1" applyFill="1" applyBorder="1" applyProtection="1">
      <alignment/>
      <protection/>
    </xf>
    <xf numFmtId="37" fontId="16" fillId="35" borderId="35" xfId="61" applyFont="1" applyFill="1" applyBorder="1" applyAlignment="1">
      <alignment horizontal="centerContinuous" vertical="center"/>
      <protection/>
    </xf>
    <xf numFmtId="37" fontId="16" fillId="35" borderId="36" xfId="61" applyFont="1" applyFill="1" applyBorder="1" applyAlignment="1">
      <alignment horizontal="centerContinuous" vertical="center"/>
      <protection/>
    </xf>
    <xf numFmtId="0" fontId="3" fillId="0" borderId="0" xfId="64" applyFont="1">
      <alignment/>
      <protection/>
    </xf>
    <xf numFmtId="0" fontId="4" fillId="0" borderId="0" xfId="63" applyNumberFormat="1" applyFont="1" applyFill="1" applyBorder="1">
      <alignment/>
      <protection/>
    </xf>
    <xf numFmtId="0" fontId="4" fillId="0" borderId="0" xfId="64" applyFont="1">
      <alignment/>
      <protection/>
    </xf>
    <xf numFmtId="0" fontId="23" fillId="0" borderId="0" xfId="64" applyFont="1">
      <alignment/>
      <protection/>
    </xf>
    <xf numFmtId="3" fontId="3" fillId="0" borderId="21" xfId="64" applyNumberFormat="1" applyFont="1" applyBorder="1">
      <alignment/>
      <protection/>
    </xf>
    <xf numFmtId="3" fontId="3" fillId="0" borderId="37" xfId="64" applyNumberFormat="1" applyFont="1" applyBorder="1">
      <alignment/>
      <protection/>
    </xf>
    <xf numFmtId="10" fontId="3" fillId="0" borderId="38" xfId="64" applyNumberFormat="1" applyFont="1" applyBorder="1">
      <alignment/>
      <protection/>
    </xf>
    <xf numFmtId="2" fontId="3" fillId="0" borderId="39" xfId="64" applyNumberFormat="1" applyFont="1" applyBorder="1" applyAlignment="1">
      <alignment horizontal="right"/>
      <protection/>
    </xf>
    <xf numFmtId="0" fontId="3" fillId="0" borderId="40" xfId="64" applyNumberFormat="1" applyFont="1" applyBorder="1" quotePrefix="1">
      <alignment/>
      <protection/>
    </xf>
    <xf numFmtId="2" fontId="3" fillId="0" borderId="41" xfId="64" applyNumberFormat="1" applyFont="1" applyBorder="1">
      <alignment/>
      <protection/>
    </xf>
    <xf numFmtId="3" fontId="3" fillId="0" borderId="42" xfId="64" applyNumberFormat="1" applyFont="1" applyBorder="1">
      <alignment/>
      <protection/>
    </xf>
    <xf numFmtId="3" fontId="3" fillId="0" borderId="43" xfId="64" applyNumberFormat="1" applyFont="1" applyBorder="1">
      <alignment/>
      <protection/>
    </xf>
    <xf numFmtId="10" fontId="3" fillId="0" borderId="44" xfId="64" applyNumberFormat="1" applyFont="1" applyBorder="1">
      <alignment/>
      <protection/>
    </xf>
    <xf numFmtId="2" fontId="3" fillId="0" borderId="41" xfId="64" applyNumberFormat="1" applyFont="1" applyBorder="1" applyAlignment="1">
      <alignment horizontal="right"/>
      <protection/>
    </xf>
    <xf numFmtId="0" fontId="3" fillId="0" borderId="45" xfId="64" applyNumberFormat="1" applyFont="1" applyBorder="1" quotePrefix="1">
      <alignment/>
      <protection/>
    </xf>
    <xf numFmtId="2" fontId="24" fillId="36" borderId="46" xfId="64" applyNumberFormat="1" applyFont="1" applyFill="1" applyBorder="1">
      <alignment/>
      <protection/>
    </xf>
    <xf numFmtId="3" fontId="24" fillId="36" borderId="47" xfId="64" applyNumberFormat="1" applyFont="1" applyFill="1" applyBorder="1">
      <alignment/>
      <protection/>
    </xf>
    <xf numFmtId="3" fontId="24" fillId="36" borderId="48" xfId="64" applyNumberFormat="1" applyFont="1" applyFill="1" applyBorder="1">
      <alignment/>
      <protection/>
    </xf>
    <xf numFmtId="10" fontId="24" fillId="36" borderId="49" xfId="64" applyNumberFormat="1" applyFont="1" applyFill="1" applyBorder="1">
      <alignment/>
      <protection/>
    </xf>
    <xf numFmtId="3" fontId="24" fillId="36" borderId="50" xfId="64" applyNumberFormat="1" applyFont="1" applyFill="1" applyBorder="1">
      <alignment/>
      <protection/>
    </xf>
    <xf numFmtId="3" fontId="24" fillId="36" borderId="51" xfId="64" applyNumberFormat="1" applyFont="1" applyFill="1" applyBorder="1">
      <alignment/>
      <protection/>
    </xf>
    <xf numFmtId="0" fontId="24" fillId="36" borderId="48" xfId="64" applyNumberFormat="1" applyFont="1" applyFill="1" applyBorder="1">
      <alignment/>
      <protection/>
    </xf>
    <xf numFmtId="49" fontId="3" fillId="0" borderId="0" xfId="64" applyNumberFormat="1" applyFont="1" applyAlignment="1">
      <alignment horizontal="center" vertical="center" wrapText="1"/>
      <protection/>
    </xf>
    <xf numFmtId="49" fontId="5" fillId="35" borderId="52" xfId="64" applyNumberFormat="1" applyFont="1" applyFill="1" applyBorder="1" applyAlignment="1">
      <alignment horizontal="center" vertical="center" wrapText="1"/>
      <protection/>
    </xf>
    <xf numFmtId="49" fontId="5" fillId="35" borderId="25" xfId="64" applyNumberFormat="1" applyFont="1" applyFill="1" applyBorder="1" applyAlignment="1">
      <alignment horizontal="center" vertical="center" wrapText="1"/>
      <protection/>
    </xf>
    <xf numFmtId="49" fontId="5" fillId="35" borderId="53" xfId="64" applyNumberFormat="1" applyFont="1" applyFill="1" applyBorder="1" applyAlignment="1">
      <alignment horizontal="center" vertical="center" wrapText="1"/>
      <protection/>
    </xf>
    <xf numFmtId="49" fontId="5" fillId="35" borderId="54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Alignment="1">
      <alignment horizontal="center" vertical="center" wrapText="1"/>
      <protection/>
    </xf>
    <xf numFmtId="0" fontId="3" fillId="0" borderId="0" xfId="63" applyNumberFormat="1" applyFont="1" applyFill="1" applyBorder="1">
      <alignment/>
      <protection/>
    </xf>
    <xf numFmtId="0" fontId="26" fillId="0" borderId="0" xfId="64" applyFont="1">
      <alignment/>
      <protection/>
    </xf>
    <xf numFmtId="2" fontId="26" fillId="37" borderId="46" xfId="64" applyNumberFormat="1" applyFont="1" applyFill="1" applyBorder="1">
      <alignment/>
      <protection/>
    </xf>
    <xf numFmtId="3" fontId="26" fillId="37" borderId="47" xfId="64" applyNumberFormat="1" applyFont="1" applyFill="1" applyBorder="1">
      <alignment/>
      <protection/>
    </xf>
    <xf numFmtId="3" fontId="26" fillId="37" borderId="48" xfId="64" applyNumberFormat="1" applyFont="1" applyFill="1" applyBorder="1">
      <alignment/>
      <protection/>
    </xf>
    <xf numFmtId="10" fontId="26" fillId="37" borderId="49" xfId="64" applyNumberFormat="1" applyFont="1" applyFill="1" applyBorder="1">
      <alignment/>
      <protection/>
    </xf>
    <xf numFmtId="0" fontId="26" fillId="37" borderId="48" xfId="64" applyNumberFormat="1" applyFont="1" applyFill="1" applyBorder="1">
      <alignment/>
      <protection/>
    </xf>
    <xf numFmtId="0" fontId="3" fillId="0" borderId="0" xfId="58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10" fontId="6" fillId="0" borderId="55" xfId="58" applyNumberFormat="1" applyFont="1" applyFill="1" applyBorder="1" applyAlignment="1">
      <alignment horizontal="right"/>
      <protection/>
    </xf>
    <xf numFmtId="3" fontId="12" fillId="0" borderId="56" xfId="58" applyNumberFormat="1" applyFont="1" applyFill="1" applyBorder="1">
      <alignment/>
      <protection/>
    </xf>
    <xf numFmtId="3" fontId="6" fillId="0" borderId="57" xfId="58" applyNumberFormat="1" applyFont="1" applyFill="1" applyBorder="1">
      <alignment/>
      <protection/>
    </xf>
    <xf numFmtId="3" fontId="6" fillId="0" borderId="58" xfId="58" applyNumberFormat="1" applyFont="1" applyFill="1" applyBorder="1">
      <alignment/>
      <protection/>
    </xf>
    <xf numFmtId="3" fontId="6" fillId="0" borderId="59" xfId="58" applyNumberFormat="1" applyFont="1" applyFill="1" applyBorder="1">
      <alignment/>
      <protection/>
    </xf>
    <xf numFmtId="10" fontId="6" fillId="0" borderId="60" xfId="58" applyNumberFormat="1" applyFont="1" applyFill="1" applyBorder="1">
      <alignment/>
      <protection/>
    </xf>
    <xf numFmtId="3" fontId="6" fillId="0" borderId="61" xfId="58" applyNumberFormat="1" applyFont="1" applyFill="1" applyBorder="1">
      <alignment/>
      <protection/>
    </xf>
    <xf numFmtId="10" fontId="6" fillId="0" borderId="60" xfId="58" applyNumberFormat="1" applyFont="1" applyFill="1" applyBorder="1" applyAlignment="1">
      <alignment horizontal="right"/>
      <protection/>
    </xf>
    <xf numFmtId="0" fontId="6" fillId="0" borderId="62" xfId="58" applyFont="1" applyFill="1" applyBorder="1">
      <alignment/>
      <protection/>
    </xf>
    <xf numFmtId="10" fontId="6" fillId="0" borderId="63" xfId="58" applyNumberFormat="1" applyFont="1" applyFill="1" applyBorder="1" applyAlignment="1">
      <alignment horizontal="right"/>
      <protection/>
    </xf>
    <xf numFmtId="3" fontId="12" fillId="0" borderId="64" xfId="58" applyNumberFormat="1" applyFont="1" applyFill="1" applyBorder="1">
      <alignment/>
      <protection/>
    </xf>
    <xf numFmtId="3" fontId="6" fillId="0" borderId="65" xfId="58" applyNumberFormat="1" applyFont="1" applyFill="1" applyBorder="1">
      <alignment/>
      <protection/>
    </xf>
    <xf numFmtId="3" fontId="6" fillId="0" borderId="66" xfId="58" applyNumberFormat="1" applyFont="1" applyFill="1" applyBorder="1">
      <alignment/>
      <protection/>
    </xf>
    <xf numFmtId="3" fontId="6" fillId="0" borderId="67" xfId="58" applyNumberFormat="1" applyFont="1" applyFill="1" applyBorder="1">
      <alignment/>
      <protection/>
    </xf>
    <xf numFmtId="10" fontId="6" fillId="0" borderId="68" xfId="58" applyNumberFormat="1" applyFont="1" applyFill="1" applyBorder="1">
      <alignment/>
      <protection/>
    </xf>
    <xf numFmtId="3" fontId="6" fillId="0" borderId="69" xfId="58" applyNumberFormat="1" applyFont="1" applyFill="1" applyBorder="1">
      <alignment/>
      <protection/>
    </xf>
    <xf numFmtId="10" fontId="6" fillId="0" borderId="68" xfId="58" applyNumberFormat="1" applyFont="1" applyFill="1" applyBorder="1" applyAlignment="1">
      <alignment horizontal="right"/>
      <protection/>
    </xf>
    <xf numFmtId="0" fontId="6" fillId="0" borderId="70" xfId="58" applyFont="1" applyFill="1" applyBorder="1">
      <alignment/>
      <protection/>
    </xf>
    <xf numFmtId="10" fontId="6" fillId="0" borderId="71" xfId="58" applyNumberFormat="1" applyFont="1" applyFill="1" applyBorder="1" applyAlignment="1">
      <alignment horizontal="right"/>
      <protection/>
    </xf>
    <xf numFmtId="3" fontId="12" fillId="0" borderId="72" xfId="58" applyNumberFormat="1" applyFont="1" applyFill="1" applyBorder="1">
      <alignment/>
      <protection/>
    </xf>
    <xf numFmtId="3" fontId="6" fillId="0" borderId="44" xfId="58" applyNumberFormat="1" applyFont="1" applyFill="1" applyBorder="1">
      <alignment/>
      <protection/>
    </xf>
    <xf numFmtId="3" fontId="6" fillId="0" borderId="73" xfId="58" applyNumberFormat="1" applyFont="1" applyFill="1" applyBorder="1">
      <alignment/>
      <protection/>
    </xf>
    <xf numFmtId="3" fontId="6" fillId="0" borderId="74" xfId="58" applyNumberFormat="1" applyFont="1" applyFill="1" applyBorder="1">
      <alignment/>
      <protection/>
    </xf>
    <xf numFmtId="10" fontId="6" fillId="0" borderId="75" xfId="58" applyNumberFormat="1" applyFont="1" applyFill="1" applyBorder="1">
      <alignment/>
      <protection/>
    </xf>
    <xf numFmtId="3" fontId="6" fillId="0" borderId="43" xfId="58" applyNumberFormat="1" applyFont="1" applyFill="1" applyBorder="1">
      <alignment/>
      <protection/>
    </xf>
    <xf numFmtId="10" fontId="6" fillId="0" borderId="75" xfId="58" applyNumberFormat="1" applyFont="1" applyFill="1" applyBorder="1" applyAlignment="1">
      <alignment horizontal="right"/>
      <protection/>
    </xf>
    <xf numFmtId="0" fontId="6" fillId="0" borderId="76" xfId="58" applyFont="1" applyFill="1" applyBorder="1">
      <alignment/>
      <protection/>
    </xf>
    <xf numFmtId="0" fontId="27" fillId="0" borderId="0" xfId="58" applyFont="1" applyFill="1" applyAlignment="1">
      <alignment vertical="center"/>
      <protection/>
    </xf>
    <xf numFmtId="10" fontId="27" fillId="36" borderId="77" xfId="58" applyNumberFormat="1" applyFont="1" applyFill="1" applyBorder="1" applyAlignment="1">
      <alignment horizontal="right" vertical="center"/>
      <protection/>
    </xf>
    <xf numFmtId="3" fontId="27" fillId="36" borderId="78" xfId="58" applyNumberFormat="1" applyFont="1" applyFill="1" applyBorder="1" applyAlignment="1">
      <alignment vertical="center"/>
      <protection/>
    </xf>
    <xf numFmtId="3" fontId="27" fillId="36" borderId="79" xfId="58" applyNumberFormat="1" applyFont="1" applyFill="1" applyBorder="1" applyAlignment="1">
      <alignment vertical="center"/>
      <protection/>
    </xf>
    <xf numFmtId="3" fontId="27" fillId="36" borderId="80" xfId="58" applyNumberFormat="1" applyFont="1" applyFill="1" applyBorder="1" applyAlignment="1">
      <alignment vertical="center"/>
      <protection/>
    </xf>
    <xf numFmtId="3" fontId="27" fillId="36" borderId="81" xfId="58" applyNumberFormat="1" applyFont="1" applyFill="1" applyBorder="1" applyAlignment="1">
      <alignment vertical="center"/>
      <protection/>
    </xf>
    <xf numFmtId="173" fontId="27" fillId="36" borderId="82" xfId="58" applyNumberFormat="1" applyFont="1" applyFill="1" applyBorder="1" applyAlignment="1">
      <alignment vertical="center"/>
      <protection/>
    </xf>
    <xf numFmtId="3" fontId="27" fillId="36" borderId="83" xfId="58" applyNumberFormat="1" applyFont="1" applyFill="1" applyBorder="1" applyAlignment="1">
      <alignment vertical="center"/>
      <protection/>
    </xf>
    <xf numFmtId="10" fontId="27" fillId="36" borderId="82" xfId="58" applyNumberFormat="1" applyFont="1" applyFill="1" applyBorder="1" applyAlignment="1">
      <alignment horizontal="right" vertical="center"/>
      <protection/>
    </xf>
    <xf numFmtId="3" fontId="27" fillId="36" borderId="84" xfId="58" applyNumberFormat="1" applyFont="1" applyFill="1" applyBorder="1" applyAlignment="1">
      <alignment vertical="center"/>
      <protection/>
    </xf>
    <xf numFmtId="0" fontId="27" fillId="36" borderId="85" xfId="58" applyNumberFormat="1" applyFont="1" applyFill="1" applyBorder="1" applyAlignment="1">
      <alignment vertical="center"/>
      <protection/>
    </xf>
    <xf numFmtId="1" fontId="14" fillId="0" borderId="0" xfId="58" applyNumberFormat="1" applyFont="1" applyFill="1" applyAlignment="1">
      <alignment horizontal="center" vertical="center" wrapText="1"/>
      <protection/>
    </xf>
    <xf numFmtId="49" fontId="13" fillId="35" borderId="57" xfId="58" applyNumberFormat="1" applyFont="1" applyFill="1" applyBorder="1" applyAlignment="1">
      <alignment horizontal="center" vertical="center" wrapText="1"/>
      <protection/>
    </xf>
    <xf numFmtId="49" fontId="13" fillId="35" borderId="58" xfId="58" applyNumberFormat="1" applyFont="1" applyFill="1" applyBorder="1" applyAlignment="1">
      <alignment horizontal="center" vertical="center" wrapText="1"/>
      <protection/>
    </xf>
    <xf numFmtId="49" fontId="13" fillId="35" borderId="61" xfId="58" applyNumberFormat="1" applyFont="1" applyFill="1" applyBorder="1" applyAlignment="1">
      <alignment horizontal="center" vertical="center" wrapText="1"/>
      <protection/>
    </xf>
    <xf numFmtId="49" fontId="13" fillId="35" borderId="59" xfId="58" applyNumberFormat="1" applyFont="1" applyFill="1" applyBorder="1" applyAlignment="1">
      <alignment horizontal="center" vertical="center" wrapText="1"/>
      <protection/>
    </xf>
    <xf numFmtId="1" fontId="28" fillId="0" borderId="0" xfId="58" applyNumberFormat="1" applyFont="1" applyFill="1" applyAlignment="1">
      <alignment horizontal="center" vertical="center" wrapText="1"/>
      <protection/>
    </xf>
    <xf numFmtId="0" fontId="30" fillId="0" borderId="0" xfId="58" applyFont="1" applyFill="1">
      <alignment/>
      <protection/>
    </xf>
    <xf numFmtId="0" fontId="3" fillId="0" borderId="0" xfId="65" applyFont="1">
      <alignment/>
      <protection/>
    </xf>
    <xf numFmtId="0" fontId="23" fillId="0" borderId="0" xfId="65" applyFont="1">
      <alignment/>
      <protection/>
    </xf>
    <xf numFmtId="0" fontId="26" fillId="0" borderId="0" xfId="65" applyFont="1">
      <alignment/>
      <protection/>
    </xf>
    <xf numFmtId="10" fontId="26" fillId="37" borderId="86" xfId="65" applyNumberFormat="1" applyFont="1" applyFill="1" applyBorder="1" applyAlignment="1">
      <alignment vertical="center"/>
      <protection/>
    </xf>
    <xf numFmtId="3" fontId="26" fillId="37" borderId="87" xfId="65" applyNumberFormat="1" applyFont="1" applyFill="1" applyBorder="1" applyAlignment="1">
      <alignment vertical="center"/>
      <protection/>
    </xf>
    <xf numFmtId="10" fontId="26" fillId="37" borderId="88" xfId="65" applyNumberFormat="1" applyFont="1" applyFill="1" applyBorder="1" applyAlignment="1">
      <alignment vertical="center"/>
      <protection/>
    </xf>
    <xf numFmtId="3" fontId="26" fillId="37" borderId="89" xfId="65" applyNumberFormat="1" applyFont="1" applyFill="1" applyBorder="1" applyAlignment="1">
      <alignment vertical="center"/>
      <protection/>
    </xf>
    <xf numFmtId="10" fontId="26" fillId="37" borderId="90" xfId="65" applyNumberFormat="1" applyFont="1" applyFill="1" applyBorder="1" applyAlignment="1">
      <alignment vertical="center"/>
      <protection/>
    </xf>
    <xf numFmtId="3" fontId="26" fillId="37" borderId="91" xfId="65" applyNumberFormat="1" applyFont="1" applyFill="1" applyBorder="1" applyAlignment="1">
      <alignment vertical="center"/>
      <protection/>
    </xf>
    <xf numFmtId="0" fontId="26" fillId="37" borderId="92" xfId="65" applyNumberFormat="1" applyFont="1" applyFill="1" applyBorder="1" applyAlignment="1">
      <alignment vertical="center"/>
      <protection/>
    </xf>
    <xf numFmtId="1" fontId="3" fillId="0" borderId="0" xfId="65" applyNumberFormat="1" applyFont="1" applyAlignment="1">
      <alignment horizontal="center" vertical="center" wrapText="1"/>
      <protection/>
    </xf>
    <xf numFmtId="0" fontId="3" fillId="0" borderId="0" xfId="65" applyFont="1" applyAlignment="1">
      <alignment vertical="center"/>
      <protection/>
    </xf>
    <xf numFmtId="0" fontId="27" fillId="0" borderId="0" xfId="65" applyFont="1">
      <alignment/>
      <protection/>
    </xf>
    <xf numFmtId="0" fontId="5" fillId="0" borderId="0" xfId="58" applyFont="1" applyFill="1">
      <alignment/>
      <protection/>
    </xf>
    <xf numFmtId="10" fontId="12" fillId="38" borderId="93" xfId="58" applyNumberFormat="1" applyFont="1" applyFill="1" applyBorder="1" applyAlignment="1">
      <alignment horizontal="right"/>
      <protection/>
    </xf>
    <xf numFmtId="3" fontId="12" fillId="38" borderId="94" xfId="58" applyNumberFormat="1" applyFont="1" applyFill="1" applyBorder="1">
      <alignment/>
      <protection/>
    </xf>
    <xf numFmtId="3" fontId="12" fillId="38" borderId="95" xfId="58" applyNumberFormat="1" applyFont="1" applyFill="1" applyBorder="1">
      <alignment/>
      <protection/>
    </xf>
    <xf numFmtId="3" fontId="12" fillId="38" borderId="96" xfId="58" applyNumberFormat="1" applyFont="1" applyFill="1" applyBorder="1">
      <alignment/>
      <protection/>
    </xf>
    <xf numFmtId="10" fontId="12" fillId="38" borderId="97" xfId="58" applyNumberFormat="1" applyFont="1" applyFill="1" applyBorder="1">
      <alignment/>
      <protection/>
    </xf>
    <xf numFmtId="10" fontId="12" fillId="38" borderId="97" xfId="58" applyNumberFormat="1" applyFont="1" applyFill="1" applyBorder="1" applyAlignment="1">
      <alignment horizontal="right"/>
      <protection/>
    </xf>
    <xf numFmtId="0" fontId="12" fillId="38" borderId="98" xfId="58" applyFont="1" applyFill="1" applyBorder="1">
      <alignment/>
      <protection/>
    </xf>
    <xf numFmtId="10" fontId="3" fillId="0" borderId="99" xfId="58" applyNumberFormat="1" applyFont="1" applyFill="1" applyBorder="1" applyAlignment="1">
      <alignment horizontal="right"/>
      <protection/>
    </xf>
    <xf numFmtId="3" fontId="3" fillId="0" borderId="66" xfId="58" applyNumberFormat="1" applyFont="1" applyFill="1" applyBorder="1">
      <alignment/>
      <protection/>
    </xf>
    <xf numFmtId="3" fontId="3" fillId="0" borderId="65" xfId="58" applyNumberFormat="1" applyFont="1" applyFill="1" applyBorder="1">
      <alignment/>
      <protection/>
    </xf>
    <xf numFmtId="3" fontId="3" fillId="0" borderId="100" xfId="58" applyNumberFormat="1" applyFont="1" applyFill="1" applyBorder="1">
      <alignment/>
      <protection/>
    </xf>
    <xf numFmtId="10" fontId="3" fillId="0" borderId="101" xfId="58" applyNumberFormat="1" applyFont="1" applyFill="1" applyBorder="1">
      <alignment/>
      <protection/>
    </xf>
    <xf numFmtId="3" fontId="3" fillId="0" borderId="69" xfId="58" applyNumberFormat="1" applyFont="1" applyFill="1" applyBorder="1">
      <alignment/>
      <protection/>
    </xf>
    <xf numFmtId="10" fontId="3" fillId="0" borderId="101" xfId="58" applyNumberFormat="1" applyFont="1" applyFill="1" applyBorder="1" applyAlignment="1">
      <alignment horizontal="right"/>
      <protection/>
    </xf>
    <xf numFmtId="0" fontId="3" fillId="0" borderId="70" xfId="58" applyFont="1" applyFill="1" applyBorder="1">
      <alignment/>
      <protection/>
    </xf>
    <xf numFmtId="0" fontId="12" fillId="0" borderId="0" xfId="58" applyFont="1" applyFill="1" applyAlignment="1">
      <alignment vertical="center"/>
      <protection/>
    </xf>
    <xf numFmtId="10" fontId="12" fillId="38" borderId="102" xfId="58" applyNumberFormat="1" applyFont="1" applyFill="1" applyBorder="1" applyAlignment="1">
      <alignment horizontal="right" vertical="center"/>
      <protection/>
    </xf>
    <xf numFmtId="3" fontId="12" fillId="38" borderId="103" xfId="58" applyNumberFormat="1" applyFont="1" applyFill="1" applyBorder="1" applyAlignment="1">
      <alignment vertical="center"/>
      <protection/>
    </xf>
    <xf numFmtId="3" fontId="12" fillId="38" borderId="104" xfId="58" applyNumberFormat="1" applyFont="1" applyFill="1" applyBorder="1" applyAlignment="1">
      <alignment vertical="center"/>
      <protection/>
    </xf>
    <xf numFmtId="3" fontId="12" fillId="38" borderId="105" xfId="58" applyNumberFormat="1" applyFont="1" applyFill="1" applyBorder="1" applyAlignment="1">
      <alignment vertical="center"/>
      <protection/>
    </xf>
    <xf numFmtId="10" fontId="12" fillId="38" borderId="106" xfId="58" applyNumberFormat="1" applyFont="1" applyFill="1" applyBorder="1" applyAlignment="1">
      <alignment vertical="center"/>
      <protection/>
    </xf>
    <xf numFmtId="10" fontId="12" fillId="38" borderId="106" xfId="58" applyNumberFormat="1" applyFont="1" applyFill="1" applyBorder="1" applyAlignment="1">
      <alignment horizontal="right" vertical="center"/>
      <protection/>
    </xf>
    <xf numFmtId="0" fontId="12" fillId="38" borderId="107" xfId="58" applyFont="1" applyFill="1" applyBorder="1" applyAlignment="1">
      <alignment vertical="center"/>
      <protection/>
    </xf>
    <xf numFmtId="10" fontId="3" fillId="0" borderId="108" xfId="58" applyNumberFormat="1" applyFont="1" applyFill="1" applyBorder="1" applyAlignment="1">
      <alignment horizontal="right"/>
      <protection/>
    </xf>
    <xf numFmtId="3" fontId="3" fillId="0" borderId="44" xfId="58" applyNumberFormat="1" applyFont="1" applyFill="1" applyBorder="1">
      <alignment/>
      <protection/>
    </xf>
    <xf numFmtId="3" fontId="3" fillId="0" borderId="73" xfId="58" applyNumberFormat="1" applyFont="1" applyFill="1" applyBorder="1">
      <alignment/>
      <protection/>
    </xf>
    <xf numFmtId="3" fontId="3" fillId="0" borderId="43" xfId="58" applyNumberFormat="1" applyFont="1" applyFill="1" applyBorder="1">
      <alignment/>
      <protection/>
    </xf>
    <xf numFmtId="10" fontId="3" fillId="0" borderId="41" xfId="58" applyNumberFormat="1" applyFont="1" applyFill="1" applyBorder="1">
      <alignment/>
      <protection/>
    </xf>
    <xf numFmtId="10" fontId="3" fillId="0" borderId="41" xfId="58" applyNumberFormat="1" applyFont="1" applyFill="1" applyBorder="1" applyAlignment="1">
      <alignment horizontal="right"/>
      <protection/>
    </xf>
    <xf numFmtId="0" fontId="3" fillId="0" borderId="76" xfId="58" applyFont="1" applyFill="1" applyBorder="1">
      <alignment/>
      <protection/>
    </xf>
    <xf numFmtId="3" fontId="3" fillId="0" borderId="42" xfId="58" applyNumberFormat="1" applyFont="1" applyFill="1" applyBorder="1">
      <alignment/>
      <protection/>
    </xf>
    <xf numFmtId="10" fontId="3" fillId="0" borderId="109" xfId="58" applyNumberFormat="1" applyFont="1" applyFill="1" applyBorder="1" applyAlignment="1">
      <alignment horizontal="right"/>
      <protection/>
    </xf>
    <xf numFmtId="3" fontId="3" fillId="0" borderId="110" xfId="58" applyNumberFormat="1" applyFont="1" applyFill="1" applyBorder="1">
      <alignment/>
      <protection/>
    </xf>
    <xf numFmtId="3" fontId="3" fillId="0" borderId="111" xfId="58" applyNumberFormat="1" applyFont="1" applyFill="1" applyBorder="1">
      <alignment/>
      <protection/>
    </xf>
    <xf numFmtId="3" fontId="3" fillId="0" borderId="112" xfId="58" applyNumberFormat="1" applyFont="1" applyFill="1" applyBorder="1">
      <alignment/>
      <protection/>
    </xf>
    <xf numFmtId="10" fontId="3" fillId="0" borderId="113" xfId="58" applyNumberFormat="1" applyFont="1" applyFill="1" applyBorder="1">
      <alignment/>
      <protection/>
    </xf>
    <xf numFmtId="10" fontId="3" fillId="0" borderId="113" xfId="58" applyNumberFormat="1" applyFont="1" applyFill="1" applyBorder="1" applyAlignment="1">
      <alignment horizontal="right"/>
      <protection/>
    </xf>
    <xf numFmtId="0" fontId="3" fillId="0" borderId="114" xfId="58" applyFont="1" applyFill="1" applyBorder="1">
      <alignment/>
      <protection/>
    </xf>
    <xf numFmtId="0" fontId="26" fillId="0" borderId="0" xfId="58" applyFont="1" applyFill="1" applyAlignment="1">
      <alignment vertical="center"/>
      <protection/>
    </xf>
    <xf numFmtId="10" fontId="26" fillId="36" borderId="115" xfId="58" applyNumberFormat="1" applyFont="1" applyFill="1" applyBorder="1" applyAlignment="1">
      <alignment horizontal="right" vertical="center"/>
      <protection/>
    </xf>
    <xf numFmtId="3" fontId="26" fillId="36" borderId="116" xfId="58" applyNumberFormat="1" applyFont="1" applyFill="1" applyBorder="1" applyAlignment="1">
      <alignment vertical="center"/>
      <protection/>
    </xf>
    <xf numFmtId="3" fontId="26" fillId="36" borderId="117" xfId="58" applyNumberFormat="1" applyFont="1" applyFill="1" applyBorder="1" applyAlignment="1">
      <alignment vertical="center"/>
      <protection/>
    </xf>
    <xf numFmtId="3" fontId="26" fillId="36" borderId="118" xfId="58" applyNumberFormat="1" applyFont="1" applyFill="1" applyBorder="1" applyAlignment="1">
      <alignment vertical="center"/>
      <protection/>
    </xf>
    <xf numFmtId="9" fontId="26" fillId="36" borderId="119" xfId="58" applyNumberFormat="1" applyFont="1" applyFill="1" applyBorder="1" applyAlignment="1">
      <alignment vertical="center"/>
      <protection/>
    </xf>
    <xf numFmtId="0" fontId="26" fillId="36" borderId="120" xfId="58" applyNumberFormat="1" applyFont="1" applyFill="1" applyBorder="1" applyAlignment="1">
      <alignment vertical="center"/>
      <protection/>
    </xf>
    <xf numFmtId="1" fontId="3" fillId="0" borderId="0" xfId="58" applyNumberFormat="1" applyFont="1" applyFill="1" applyAlignment="1">
      <alignment horizontal="center" vertical="center" wrapText="1"/>
      <protection/>
    </xf>
    <xf numFmtId="49" fontId="12" fillId="35" borderId="57" xfId="58" applyNumberFormat="1" applyFont="1" applyFill="1" applyBorder="1" applyAlignment="1">
      <alignment horizontal="center" vertical="center" wrapText="1"/>
      <protection/>
    </xf>
    <xf numFmtId="49" fontId="12" fillId="35" borderId="58" xfId="58" applyNumberFormat="1" applyFont="1" applyFill="1" applyBorder="1" applyAlignment="1">
      <alignment horizontal="center" vertical="center" wrapText="1"/>
      <protection/>
    </xf>
    <xf numFmtId="49" fontId="12" fillId="35" borderId="61" xfId="58" applyNumberFormat="1" applyFont="1" applyFill="1" applyBorder="1" applyAlignment="1">
      <alignment horizontal="center" vertical="center" wrapText="1"/>
      <protection/>
    </xf>
    <xf numFmtId="0" fontId="14" fillId="0" borderId="0" xfId="58" applyFont="1" applyFill="1">
      <alignment/>
      <protection/>
    </xf>
    <xf numFmtId="10" fontId="6" fillId="38" borderId="93" xfId="58" applyNumberFormat="1" applyFont="1" applyFill="1" applyBorder="1" applyAlignment="1">
      <alignment horizontal="right"/>
      <protection/>
    </xf>
    <xf numFmtId="3" fontId="6" fillId="38" borderId="121" xfId="58" applyNumberFormat="1" applyFont="1" applyFill="1" applyBorder="1">
      <alignment/>
      <protection/>
    </xf>
    <xf numFmtId="3" fontId="6" fillId="38" borderId="122" xfId="58" applyNumberFormat="1" applyFont="1" applyFill="1" applyBorder="1">
      <alignment/>
      <protection/>
    </xf>
    <xf numFmtId="3" fontId="6" fillId="38" borderId="94" xfId="58" applyNumberFormat="1" applyFont="1" applyFill="1" applyBorder="1">
      <alignment/>
      <protection/>
    </xf>
    <xf numFmtId="3" fontId="6" fillId="38" borderId="95" xfId="58" applyNumberFormat="1" applyFont="1" applyFill="1" applyBorder="1">
      <alignment/>
      <protection/>
    </xf>
    <xf numFmtId="3" fontId="6" fillId="38" borderId="96" xfId="58" applyNumberFormat="1" applyFont="1" applyFill="1" applyBorder="1">
      <alignment/>
      <protection/>
    </xf>
    <xf numFmtId="10" fontId="6" fillId="38" borderId="97" xfId="58" applyNumberFormat="1" applyFont="1" applyFill="1" applyBorder="1">
      <alignment/>
      <protection/>
    </xf>
    <xf numFmtId="10" fontId="6" fillId="38" borderId="97" xfId="58" applyNumberFormat="1" applyFont="1" applyFill="1" applyBorder="1" applyAlignment="1">
      <alignment horizontal="right"/>
      <protection/>
    </xf>
    <xf numFmtId="0" fontId="6" fillId="38" borderId="98" xfId="58" applyFont="1" applyFill="1" applyBorder="1">
      <alignment/>
      <protection/>
    </xf>
    <xf numFmtId="3" fontId="3" fillId="0" borderId="67" xfId="58" applyNumberFormat="1" applyFont="1" applyFill="1" applyBorder="1">
      <alignment/>
      <protection/>
    </xf>
    <xf numFmtId="3" fontId="3" fillId="0" borderId="123" xfId="58" applyNumberFormat="1" applyFont="1" applyFill="1" applyBorder="1">
      <alignment/>
      <protection/>
    </xf>
    <xf numFmtId="10" fontId="6" fillId="0" borderId="101" xfId="58" applyNumberFormat="1" applyFont="1" applyFill="1" applyBorder="1" applyAlignment="1">
      <alignment horizontal="right"/>
      <protection/>
    </xf>
    <xf numFmtId="0" fontId="12" fillId="0" borderId="0" xfId="58" applyFont="1" applyFill="1">
      <alignment/>
      <protection/>
    </xf>
    <xf numFmtId="10" fontId="6" fillId="38" borderId="102" xfId="58" applyNumberFormat="1" applyFont="1" applyFill="1" applyBorder="1" applyAlignment="1">
      <alignment horizontal="right"/>
      <protection/>
    </xf>
    <xf numFmtId="3" fontId="6" fillId="38" borderId="124" xfId="58" applyNumberFormat="1" applyFont="1" applyFill="1" applyBorder="1">
      <alignment/>
      <protection/>
    </xf>
    <xf numFmtId="3" fontId="6" fillId="38" borderId="125" xfId="58" applyNumberFormat="1" applyFont="1" applyFill="1" applyBorder="1">
      <alignment/>
      <protection/>
    </xf>
    <xf numFmtId="3" fontId="6" fillId="38" borderId="103" xfId="58" applyNumberFormat="1" applyFont="1" applyFill="1" applyBorder="1">
      <alignment/>
      <protection/>
    </xf>
    <xf numFmtId="3" fontId="6" fillId="38" borderId="104" xfId="58" applyNumberFormat="1" applyFont="1" applyFill="1" applyBorder="1">
      <alignment/>
      <protection/>
    </xf>
    <xf numFmtId="3" fontId="6" fillId="38" borderId="105" xfId="58" applyNumberFormat="1" applyFont="1" applyFill="1" applyBorder="1">
      <alignment/>
      <protection/>
    </xf>
    <xf numFmtId="10" fontId="6" fillId="38" borderId="106" xfId="58" applyNumberFormat="1" applyFont="1" applyFill="1" applyBorder="1">
      <alignment/>
      <protection/>
    </xf>
    <xf numFmtId="10" fontId="6" fillId="38" borderId="106" xfId="58" applyNumberFormat="1" applyFont="1" applyFill="1" applyBorder="1" applyAlignment="1">
      <alignment horizontal="right"/>
      <protection/>
    </xf>
    <xf numFmtId="0" fontId="6" fillId="38" borderId="107" xfId="58" applyFont="1" applyFill="1" applyBorder="1">
      <alignment/>
      <protection/>
    </xf>
    <xf numFmtId="3" fontId="3" fillId="0" borderId="126" xfId="58" applyNumberFormat="1" applyFont="1" applyFill="1" applyBorder="1">
      <alignment/>
      <protection/>
    </xf>
    <xf numFmtId="3" fontId="3" fillId="0" borderId="74" xfId="58" applyNumberFormat="1" applyFont="1" applyFill="1" applyBorder="1">
      <alignment/>
      <protection/>
    </xf>
    <xf numFmtId="10" fontId="6" fillId="0" borderId="41" xfId="58" applyNumberFormat="1" applyFont="1" applyFill="1" applyBorder="1" applyAlignment="1">
      <alignment horizontal="right"/>
      <protection/>
    </xf>
    <xf numFmtId="3" fontId="3" fillId="0" borderId="127" xfId="58" applyNumberFormat="1" applyFont="1" applyFill="1" applyBorder="1">
      <alignment/>
      <protection/>
    </xf>
    <xf numFmtId="3" fontId="3" fillId="0" borderId="128" xfId="58" applyNumberFormat="1" applyFont="1" applyFill="1" applyBorder="1">
      <alignment/>
      <protection/>
    </xf>
    <xf numFmtId="3" fontId="3" fillId="0" borderId="129" xfId="58" applyNumberFormat="1" applyFont="1" applyFill="1" applyBorder="1">
      <alignment/>
      <protection/>
    </xf>
    <xf numFmtId="10" fontId="6" fillId="0" borderId="113" xfId="58" applyNumberFormat="1" applyFont="1" applyFill="1" applyBorder="1" applyAlignment="1">
      <alignment horizontal="right"/>
      <protection/>
    </xf>
    <xf numFmtId="10" fontId="27" fillId="8" borderId="115" xfId="58" applyNumberFormat="1" applyFont="1" applyFill="1" applyBorder="1" applyAlignment="1">
      <alignment horizontal="right" vertical="center"/>
      <protection/>
    </xf>
    <xf numFmtId="3" fontId="27" fillId="8" borderId="130" xfId="58" applyNumberFormat="1" applyFont="1" applyFill="1" applyBorder="1" applyAlignment="1">
      <alignment vertical="center"/>
      <protection/>
    </xf>
    <xf numFmtId="3" fontId="27" fillId="8" borderId="131" xfId="58" applyNumberFormat="1" applyFont="1" applyFill="1" applyBorder="1" applyAlignment="1">
      <alignment vertical="center"/>
      <protection/>
    </xf>
    <xf numFmtId="3" fontId="27" fillId="8" borderId="132" xfId="58" applyNumberFormat="1" applyFont="1" applyFill="1" applyBorder="1" applyAlignment="1">
      <alignment vertical="center"/>
      <protection/>
    </xf>
    <xf numFmtId="3" fontId="27" fillId="8" borderId="0" xfId="58" applyNumberFormat="1" applyFont="1" applyFill="1" applyBorder="1" applyAlignment="1">
      <alignment vertical="center"/>
      <protection/>
    </xf>
    <xf numFmtId="3" fontId="27" fillId="8" borderId="133" xfId="58" applyNumberFormat="1" applyFont="1" applyFill="1" applyBorder="1" applyAlignment="1">
      <alignment vertical="center"/>
      <protection/>
    </xf>
    <xf numFmtId="10" fontId="27" fillId="8" borderId="134" xfId="58" applyNumberFormat="1" applyFont="1" applyFill="1" applyBorder="1" applyAlignment="1">
      <alignment vertical="center"/>
      <protection/>
    </xf>
    <xf numFmtId="10" fontId="27" fillId="8" borderId="134" xfId="58" applyNumberFormat="1" applyFont="1" applyFill="1" applyBorder="1" applyAlignment="1">
      <alignment horizontal="right" vertical="center"/>
      <protection/>
    </xf>
    <xf numFmtId="0" fontId="27" fillId="8" borderId="135" xfId="58" applyNumberFormat="1" applyFont="1" applyFill="1" applyBorder="1" applyAlignment="1">
      <alignment vertical="center"/>
      <protection/>
    </xf>
    <xf numFmtId="0" fontId="27" fillId="37" borderId="135" xfId="58" applyNumberFormat="1" applyFont="1" applyFill="1" applyBorder="1" applyAlignment="1">
      <alignment vertical="center"/>
      <protection/>
    </xf>
    <xf numFmtId="3" fontId="12" fillId="38" borderId="125" xfId="58" applyNumberFormat="1" applyFont="1" applyFill="1" applyBorder="1" applyAlignment="1">
      <alignment vertical="center"/>
      <protection/>
    </xf>
    <xf numFmtId="10" fontId="12" fillId="38" borderId="108" xfId="58" applyNumberFormat="1" applyFont="1" applyFill="1" applyBorder="1" applyAlignment="1">
      <alignment horizontal="right" vertical="center"/>
      <protection/>
    </xf>
    <xf numFmtId="3" fontId="12" fillId="38" borderId="73" xfId="58" applyNumberFormat="1" applyFont="1" applyFill="1" applyBorder="1" applyAlignment="1">
      <alignment vertical="center"/>
      <protection/>
    </xf>
    <xf numFmtId="3" fontId="12" fillId="38" borderId="44" xfId="58" applyNumberFormat="1" applyFont="1" applyFill="1" applyBorder="1" applyAlignment="1">
      <alignment vertical="center"/>
      <protection/>
    </xf>
    <xf numFmtId="3" fontId="12" fillId="38" borderId="43" xfId="58" applyNumberFormat="1" applyFont="1" applyFill="1" applyBorder="1" applyAlignment="1">
      <alignment vertical="center"/>
      <protection/>
    </xf>
    <xf numFmtId="10" fontId="12" fillId="38" borderId="41" xfId="58" applyNumberFormat="1" applyFont="1" applyFill="1" applyBorder="1" applyAlignment="1">
      <alignment vertical="center"/>
      <protection/>
    </xf>
    <xf numFmtId="10" fontId="12" fillId="38" borderId="41" xfId="58" applyNumberFormat="1" applyFont="1" applyFill="1" applyBorder="1" applyAlignment="1">
      <alignment horizontal="right" vertical="center"/>
      <protection/>
    </xf>
    <xf numFmtId="0" fontId="12" fillId="38" borderId="76" xfId="58" applyFont="1" applyFill="1" applyBorder="1" applyAlignment="1">
      <alignment vertical="center"/>
      <protection/>
    </xf>
    <xf numFmtId="10" fontId="26" fillId="36" borderId="136" xfId="58" applyNumberFormat="1" applyFont="1" applyFill="1" applyBorder="1" applyAlignment="1">
      <alignment horizontal="right" vertical="center"/>
      <protection/>
    </xf>
    <xf numFmtId="3" fontId="26" fillId="36" borderId="80" xfId="58" applyNumberFormat="1" applyFont="1" applyFill="1" applyBorder="1" applyAlignment="1">
      <alignment vertical="center"/>
      <protection/>
    </xf>
    <xf numFmtId="3" fontId="26" fillId="36" borderId="79" xfId="58" applyNumberFormat="1" applyFont="1" applyFill="1" applyBorder="1" applyAlignment="1">
      <alignment vertical="center"/>
      <protection/>
    </xf>
    <xf numFmtId="3" fontId="26" fillId="36" borderId="84" xfId="58" applyNumberFormat="1" applyFont="1" applyFill="1" applyBorder="1" applyAlignment="1">
      <alignment vertical="center"/>
      <protection/>
    </xf>
    <xf numFmtId="173" fontId="26" fillId="36" borderId="137" xfId="58" applyNumberFormat="1" applyFont="1" applyFill="1" applyBorder="1" applyAlignment="1">
      <alignment vertical="center"/>
      <protection/>
    </xf>
    <xf numFmtId="0" fontId="26" fillId="36" borderId="85" xfId="58" applyNumberFormat="1" applyFont="1" applyFill="1" applyBorder="1" applyAlignment="1">
      <alignment vertical="center"/>
      <protection/>
    </xf>
    <xf numFmtId="10" fontId="27" fillId="36" borderId="115" xfId="58" applyNumberFormat="1" applyFont="1" applyFill="1" applyBorder="1" applyAlignment="1">
      <alignment horizontal="right" vertical="center"/>
      <protection/>
    </xf>
    <xf numFmtId="3" fontId="27" fillId="36" borderId="132" xfId="58" applyNumberFormat="1" applyFont="1" applyFill="1" applyBorder="1" applyAlignment="1">
      <alignment vertical="center"/>
      <protection/>
    </xf>
    <xf numFmtId="3" fontId="27" fillId="36" borderId="131" xfId="58" applyNumberFormat="1" applyFont="1" applyFill="1" applyBorder="1" applyAlignment="1">
      <alignment vertical="center"/>
      <protection/>
    </xf>
    <xf numFmtId="3" fontId="27" fillId="36" borderId="0" xfId="58" applyNumberFormat="1" applyFont="1" applyFill="1" applyBorder="1" applyAlignment="1">
      <alignment vertical="center"/>
      <protection/>
    </xf>
    <xf numFmtId="3" fontId="27" fillId="36" borderId="133" xfId="58" applyNumberFormat="1" applyFont="1" applyFill="1" applyBorder="1" applyAlignment="1">
      <alignment vertical="center"/>
      <protection/>
    </xf>
    <xf numFmtId="0" fontId="27" fillId="36" borderId="135" xfId="58" applyNumberFormat="1" applyFont="1" applyFill="1" applyBorder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10" fontId="12" fillId="38" borderId="93" xfId="58" applyNumberFormat="1" applyFont="1" applyFill="1" applyBorder="1" applyAlignment="1">
      <alignment horizontal="right" vertical="center"/>
      <protection/>
    </xf>
    <xf numFmtId="3" fontId="12" fillId="38" borderId="94" xfId="58" applyNumberFormat="1" applyFont="1" applyFill="1" applyBorder="1" applyAlignment="1">
      <alignment vertical="center"/>
      <protection/>
    </xf>
    <xf numFmtId="3" fontId="12" fillId="38" borderId="95" xfId="58" applyNumberFormat="1" applyFont="1" applyFill="1" applyBorder="1" applyAlignment="1">
      <alignment vertical="center"/>
      <protection/>
    </xf>
    <xf numFmtId="3" fontId="12" fillId="38" borderId="96" xfId="58" applyNumberFormat="1" applyFont="1" applyFill="1" applyBorder="1" applyAlignment="1">
      <alignment vertical="center"/>
      <protection/>
    </xf>
    <xf numFmtId="10" fontId="12" fillId="38" borderId="97" xfId="58" applyNumberFormat="1" applyFont="1" applyFill="1" applyBorder="1" applyAlignment="1">
      <alignment vertical="center"/>
      <protection/>
    </xf>
    <xf numFmtId="0" fontId="12" fillId="38" borderId="98" xfId="58" applyFont="1" applyFill="1" applyBorder="1" applyAlignment="1">
      <alignment vertical="center"/>
      <protection/>
    </xf>
    <xf numFmtId="173" fontId="27" fillId="36" borderId="134" xfId="58" applyNumberFormat="1" applyFont="1" applyFill="1" applyBorder="1" applyAlignment="1">
      <alignment vertical="center"/>
      <protection/>
    </xf>
    <xf numFmtId="0" fontId="35" fillId="0" borderId="0" xfId="57" applyFont="1" applyFill="1">
      <alignment/>
      <protection/>
    </xf>
    <xf numFmtId="0" fontId="36" fillId="0" borderId="0" xfId="57" applyFont="1" applyFill="1">
      <alignment/>
      <protection/>
    </xf>
    <xf numFmtId="0" fontId="111" fillId="3" borderId="36" xfId="57" applyFont="1" applyFill="1" applyBorder="1">
      <alignment/>
      <protection/>
    </xf>
    <xf numFmtId="0" fontId="112" fillId="3" borderId="35" xfId="57" applyFont="1" applyFill="1" applyBorder="1">
      <alignment/>
      <protection/>
    </xf>
    <xf numFmtId="0" fontId="113" fillId="3" borderId="18" xfId="57" applyFont="1" applyFill="1" applyBorder="1">
      <alignment/>
      <protection/>
    </xf>
    <xf numFmtId="0" fontId="112" fillId="3" borderId="17" xfId="57" applyFont="1" applyFill="1" applyBorder="1">
      <alignment/>
      <protection/>
    </xf>
    <xf numFmtId="0" fontId="114" fillId="3" borderId="18" xfId="57" applyFont="1" applyFill="1" applyBorder="1">
      <alignment/>
      <protection/>
    </xf>
    <xf numFmtId="0" fontId="115" fillId="3" borderId="18" xfId="57" applyFont="1" applyFill="1" applyBorder="1">
      <alignment/>
      <protection/>
    </xf>
    <xf numFmtId="0" fontId="111" fillId="3" borderId="18" xfId="57" applyFont="1" applyFill="1" applyBorder="1">
      <alignment/>
      <protection/>
    </xf>
    <xf numFmtId="0" fontId="111" fillId="3" borderId="138" xfId="57" applyFont="1" applyFill="1" applyBorder="1">
      <alignment/>
      <protection/>
    </xf>
    <xf numFmtId="0" fontId="112" fillId="3" borderId="75" xfId="57" applyFont="1" applyFill="1" applyBorder="1">
      <alignment/>
      <protection/>
    </xf>
    <xf numFmtId="17" fontId="36" fillId="0" borderId="0" xfId="57" applyNumberFormat="1" applyFont="1" applyFill="1">
      <alignment/>
      <protection/>
    </xf>
    <xf numFmtId="0" fontId="36" fillId="39" borderId="14" xfId="57" applyFont="1" applyFill="1" applyBorder="1">
      <alignment/>
      <protection/>
    </xf>
    <xf numFmtId="0" fontId="36" fillId="39" borderId="13" xfId="57" applyFont="1" applyFill="1" applyBorder="1">
      <alignment/>
      <protection/>
    </xf>
    <xf numFmtId="0" fontId="41" fillId="36" borderId="139" xfId="57" applyFont="1" applyFill="1" applyBorder="1">
      <alignment/>
      <protection/>
    </xf>
    <xf numFmtId="0" fontId="42" fillId="36" borderId="140" xfId="46" applyFont="1" applyFill="1" applyBorder="1" applyAlignment="1" applyProtection="1">
      <alignment horizontal="left" indent="1"/>
      <protection/>
    </xf>
    <xf numFmtId="0" fontId="41" fillId="3" borderId="141" xfId="57" applyFont="1" applyFill="1" applyBorder="1">
      <alignment/>
      <protection/>
    </xf>
    <xf numFmtId="0" fontId="42" fillId="3" borderId="99" xfId="46" applyFont="1" applyFill="1" applyBorder="1" applyAlignment="1" applyProtection="1">
      <alignment horizontal="left" indent="1"/>
      <protection/>
    </xf>
    <xf numFmtId="0" fontId="41" fillId="36" borderId="141" xfId="57" applyFont="1" applyFill="1" applyBorder="1">
      <alignment/>
      <protection/>
    </xf>
    <xf numFmtId="0" fontId="42" fillId="36" borderId="99" xfId="46" applyFont="1" applyFill="1" applyBorder="1" applyAlignment="1" applyProtection="1">
      <alignment horizontal="left" indent="1"/>
      <protection/>
    </xf>
    <xf numFmtId="0" fontId="42" fillId="36" borderId="108" xfId="46" applyFont="1" applyFill="1" applyBorder="1" applyAlignment="1" applyProtection="1">
      <alignment horizontal="left" indent="1"/>
      <protection/>
    </xf>
    <xf numFmtId="0" fontId="116" fillId="7" borderId="142" xfId="60" applyFont="1" applyFill="1" applyBorder="1">
      <alignment/>
      <protection/>
    </xf>
    <xf numFmtId="0" fontId="116" fillId="7" borderId="0" xfId="60" applyFont="1" applyFill="1">
      <alignment/>
      <protection/>
    </xf>
    <xf numFmtId="0" fontId="117" fillId="7" borderId="143" xfId="60" applyFont="1" applyFill="1" applyBorder="1" applyAlignment="1">
      <alignment/>
      <protection/>
    </xf>
    <xf numFmtId="0" fontId="118" fillId="7" borderId="130" xfId="60" applyFont="1" applyFill="1" applyBorder="1" applyAlignment="1">
      <alignment/>
      <protection/>
    </xf>
    <xf numFmtId="0" fontId="119" fillId="7" borderId="143" xfId="60" applyFont="1" applyFill="1" applyBorder="1" applyAlignment="1">
      <alignment/>
      <protection/>
    </xf>
    <xf numFmtId="0" fontId="120" fillId="7" borderId="130" xfId="60" applyFont="1" applyFill="1" applyBorder="1" applyAlignment="1">
      <alignment/>
      <protection/>
    </xf>
    <xf numFmtId="37" fontId="121" fillId="7" borderId="0" xfId="62" applyFont="1" applyFill="1">
      <alignment/>
      <protection/>
    </xf>
    <xf numFmtId="37" fontId="122" fillId="7" borderId="0" xfId="62" applyFont="1" applyFill="1">
      <alignment/>
      <protection/>
    </xf>
    <xf numFmtId="37" fontId="123" fillId="7" borderId="0" xfId="62" applyFont="1" applyFill="1" applyAlignment="1">
      <alignment horizontal="left" indent="1"/>
      <protection/>
    </xf>
    <xf numFmtId="37" fontId="124" fillId="7" borderId="0" xfId="62" applyFont="1" applyFill="1">
      <alignment/>
      <protection/>
    </xf>
    <xf numFmtId="37" fontId="3" fillId="0" borderId="18" xfId="61" applyFont="1" applyFill="1" applyBorder="1" applyProtection="1">
      <alignment/>
      <protection/>
    </xf>
    <xf numFmtId="0" fontId="42" fillId="0" borderId="99" xfId="46" applyFont="1" applyFill="1" applyBorder="1" applyAlignment="1" applyProtection="1">
      <alignment horizontal="left" indent="1"/>
      <protection/>
    </xf>
    <xf numFmtId="0" fontId="42" fillId="0" borderId="144" xfId="46" applyFont="1" applyFill="1" applyBorder="1" applyAlignment="1" applyProtection="1">
      <alignment horizontal="left" indent="1"/>
      <protection/>
    </xf>
    <xf numFmtId="0" fontId="27" fillId="36" borderId="79" xfId="58" applyNumberFormat="1" applyFont="1" applyFill="1" applyBorder="1" applyAlignment="1">
      <alignment vertical="center"/>
      <protection/>
    </xf>
    <xf numFmtId="0" fontId="6" fillId="0" borderId="145" xfId="58" applyFont="1" applyFill="1" applyBorder="1">
      <alignment/>
      <protection/>
    </xf>
    <xf numFmtId="0" fontId="6" fillId="0" borderId="146" xfId="58" applyFont="1" applyFill="1" applyBorder="1">
      <alignment/>
      <protection/>
    </xf>
    <xf numFmtId="0" fontId="6" fillId="0" borderId="147" xfId="58" applyFont="1" applyFill="1" applyBorder="1">
      <alignment/>
      <protection/>
    </xf>
    <xf numFmtId="0" fontId="5" fillId="3" borderId="0" xfId="58" applyFont="1" applyFill="1">
      <alignment/>
      <protection/>
    </xf>
    <xf numFmtId="0" fontId="3" fillId="3" borderId="0" xfId="58" applyFont="1" applyFill="1">
      <alignment/>
      <protection/>
    </xf>
    <xf numFmtId="49" fontId="13" fillId="35" borderId="148" xfId="58" applyNumberFormat="1" applyFont="1" applyFill="1" applyBorder="1" applyAlignment="1">
      <alignment horizontal="center" vertical="center" wrapText="1"/>
      <protection/>
    </xf>
    <xf numFmtId="37" fontId="125" fillId="7" borderId="0" xfId="62" applyFont="1" applyFill="1" applyAlignment="1">
      <alignment horizontal="left" indent="1"/>
      <protection/>
    </xf>
    <xf numFmtId="37" fontId="126" fillId="7" borderId="0" xfId="62" applyFont="1" applyFill="1">
      <alignment/>
      <protection/>
    </xf>
    <xf numFmtId="0" fontId="39" fillId="4" borderId="149" xfId="59" applyFont="1" applyFill="1" applyBorder="1">
      <alignment/>
      <protection/>
    </xf>
    <xf numFmtId="0" fontId="40" fillId="4" borderId="150" xfId="46" applyFont="1" applyFill="1" applyBorder="1" applyAlignment="1" applyProtection="1">
      <alignment horizontal="left" indent="1"/>
      <protection/>
    </xf>
    <xf numFmtId="0" fontId="42" fillId="3" borderId="151" xfId="46" applyFont="1" applyFill="1" applyBorder="1" applyAlignment="1" applyProtection="1">
      <alignment horizontal="left" indent="1"/>
      <protection/>
    </xf>
    <xf numFmtId="0" fontId="127" fillId="0" borderId="0" xfId="57" applyFont="1" applyFill="1">
      <alignment/>
      <protection/>
    </xf>
    <xf numFmtId="0" fontId="128" fillId="0" borderId="0" xfId="57" applyFont="1" applyFill="1">
      <alignment/>
      <protection/>
    </xf>
    <xf numFmtId="0" fontId="129" fillId="0" borderId="0" xfId="57" applyFont="1" applyFill="1">
      <alignment/>
      <protection/>
    </xf>
    <xf numFmtId="0" fontId="130" fillId="0" borderId="0" xfId="57" applyFont="1" applyFill="1">
      <alignment/>
      <protection/>
    </xf>
    <xf numFmtId="0" fontId="131" fillId="0" borderId="0" xfId="46" applyFont="1" applyFill="1" applyAlignment="1" applyProtection="1">
      <alignment/>
      <protection/>
    </xf>
    <xf numFmtId="37" fontId="45" fillId="0" borderId="0" xfId="61" applyFont="1">
      <alignment/>
      <protection/>
    </xf>
    <xf numFmtId="10" fontId="14" fillId="38" borderId="102" xfId="58" applyNumberFormat="1" applyFont="1" applyFill="1" applyBorder="1" applyAlignment="1">
      <alignment horizontal="right"/>
      <protection/>
    </xf>
    <xf numFmtId="0" fontId="132" fillId="33" borderId="0" xfId="0" applyFont="1" applyFill="1" applyAlignment="1">
      <alignment vertical="center"/>
    </xf>
    <xf numFmtId="3" fontId="6" fillId="36" borderId="152" xfId="61" applyNumberFormat="1" applyFont="1" applyFill="1" applyBorder="1">
      <alignment/>
      <protection/>
    </xf>
    <xf numFmtId="3" fontId="6" fillId="36" borderId="0" xfId="61" applyNumberFormat="1" applyFont="1" applyFill="1" applyBorder="1">
      <alignment/>
      <protection/>
    </xf>
    <xf numFmtId="3" fontId="6" fillId="36" borderId="25" xfId="61" applyNumberFormat="1" applyFont="1" applyFill="1" applyBorder="1">
      <alignment/>
      <protection/>
    </xf>
    <xf numFmtId="37" fontId="6" fillId="36" borderId="25" xfId="61" applyFont="1" applyFill="1" applyBorder="1" applyAlignment="1" applyProtection="1">
      <alignment horizontal="right"/>
      <protection/>
    </xf>
    <xf numFmtId="3" fontId="6" fillId="36" borderId="0" xfId="61" applyNumberFormat="1" applyFont="1" applyFill="1" applyBorder="1" applyAlignment="1">
      <alignment horizontal="right"/>
      <protection/>
    </xf>
    <xf numFmtId="3" fontId="6" fillId="36" borderId="20" xfId="61" applyNumberFormat="1" applyFont="1" applyFill="1" applyBorder="1" applyAlignment="1">
      <alignment horizontal="right"/>
      <protection/>
    </xf>
    <xf numFmtId="37" fontId="3" fillId="36" borderId="25" xfId="61" applyFont="1" applyFill="1" applyBorder="1" applyAlignment="1" applyProtection="1">
      <alignment horizontal="right"/>
      <protection/>
    </xf>
    <xf numFmtId="2" fontId="6" fillId="36" borderId="20" xfId="61" applyNumberFormat="1" applyFont="1" applyFill="1" applyBorder="1" applyProtection="1">
      <alignment/>
      <protection/>
    </xf>
    <xf numFmtId="2" fontId="6" fillId="36" borderId="0" xfId="61" applyNumberFormat="1" applyFont="1" applyFill="1" applyBorder="1" applyProtection="1">
      <alignment/>
      <protection/>
    </xf>
    <xf numFmtId="2" fontId="6" fillId="36" borderId="11" xfId="61" applyNumberFormat="1" applyFont="1" applyFill="1" applyBorder="1" applyAlignment="1" applyProtection="1">
      <alignment horizontal="center"/>
      <protection/>
    </xf>
    <xf numFmtId="37" fontId="133" fillId="0" borderId="0" xfId="61" applyFont="1">
      <alignment/>
      <protection/>
    </xf>
    <xf numFmtId="10" fontId="27" fillId="36" borderId="143" xfId="58" applyNumberFormat="1" applyFont="1" applyFill="1" applyBorder="1" applyAlignment="1">
      <alignment horizontal="right" vertical="center"/>
      <protection/>
    </xf>
    <xf numFmtId="10" fontId="12" fillId="38" borderId="104" xfId="58" applyNumberFormat="1" applyFont="1" applyFill="1" applyBorder="1" applyAlignment="1">
      <alignment horizontal="right" vertical="center"/>
      <protection/>
    </xf>
    <xf numFmtId="10" fontId="3" fillId="0" borderId="65" xfId="58" applyNumberFormat="1" applyFont="1" applyFill="1" applyBorder="1" applyAlignment="1">
      <alignment horizontal="right"/>
      <protection/>
    </xf>
    <xf numFmtId="10" fontId="3" fillId="0" borderId="44" xfId="58" applyNumberFormat="1" applyFont="1" applyFill="1" applyBorder="1" applyAlignment="1">
      <alignment horizontal="right"/>
      <protection/>
    </xf>
    <xf numFmtId="10" fontId="12" fillId="38" borderId="95" xfId="58" applyNumberFormat="1" applyFont="1" applyFill="1" applyBorder="1" applyAlignment="1">
      <alignment horizontal="right" vertical="center"/>
      <protection/>
    </xf>
    <xf numFmtId="3" fontId="27" fillId="36" borderId="153" xfId="58" applyNumberFormat="1" applyFont="1" applyFill="1" applyBorder="1" applyAlignment="1">
      <alignment vertical="center"/>
      <protection/>
    </xf>
    <xf numFmtId="3" fontId="12" fillId="38" borderId="154" xfId="58" applyNumberFormat="1" applyFont="1" applyFill="1" applyBorder="1" applyAlignment="1">
      <alignment vertical="center"/>
      <protection/>
    </xf>
    <xf numFmtId="3" fontId="3" fillId="0" borderId="141" xfId="58" applyNumberFormat="1" applyFont="1" applyFill="1" applyBorder="1">
      <alignment/>
      <protection/>
    </xf>
    <xf numFmtId="3" fontId="3" fillId="0" borderId="155" xfId="58" applyNumberFormat="1" applyFont="1" applyFill="1" applyBorder="1">
      <alignment/>
      <protection/>
    </xf>
    <xf numFmtId="3" fontId="12" fillId="38" borderId="33" xfId="58" applyNumberFormat="1" applyFont="1" applyFill="1" applyBorder="1" applyAlignment="1">
      <alignment vertical="center"/>
      <protection/>
    </xf>
    <xf numFmtId="37" fontId="134" fillId="0" borderId="0" xfId="61" applyFont="1">
      <alignment/>
      <protection/>
    </xf>
    <xf numFmtId="37" fontId="13" fillId="35" borderId="93" xfId="61" applyFont="1" applyFill="1" applyBorder="1" applyAlignment="1" applyProtection="1">
      <alignment horizontal="center"/>
      <protection/>
    </xf>
    <xf numFmtId="37" fontId="3" fillId="0" borderId="115" xfId="61" applyFont="1" applyFill="1" applyBorder="1" applyProtection="1">
      <alignment/>
      <protection/>
    </xf>
    <xf numFmtId="37" fontId="3" fillId="0" borderId="156" xfId="61" applyFont="1" applyFill="1" applyBorder="1" applyProtection="1">
      <alignment/>
      <protection/>
    </xf>
    <xf numFmtId="3" fontId="3" fillId="0" borderId="115" xfId="61" applyNumberFormat="1" applyFont="1" applyFill="1" applyBorder="1" applyAlignment="1">
      <alignment horizontal="right"/>
      <protection/>
    </xf>
    <xf numFmtId="3" fontId="3" fillId="0" borderId="157" xfId="61" applyNumberFormat="1" applyFont="1" applyFill="1" applyBorder="1" applyAlignment="1">
      <alignment horizontal="right"/>
      <protection/>
    </xf>
    <xf numFmtId="2" fontId="6" fillId="0" borderId="157" xfId="61" applyNumberFormat="1" applyFont="1" applyFill="1" applyBorder="1" applyAlignment="1" applyProtection="1">
      <alignment horizontal="right" indent="1"/>
      <protection/>
    </xf>
    <xf numFmtId="2" fontId="6" fillId="0" borderId="115" xfId="61" applyNumberFormat="1" applyFont="1" applyFill="1" applyBorder="1" applyAlignment="1" applyProtection="1">
      <alignment horizontal="right" indent="1"/>
      <protection/>
    </xf>
    <xf numFmtId="2" fontId="6" fillId="0" borderId="158" xfId="61" applyNumberFormat="1" applyFont="1" applyFill="1" applyBorder="1" applyAlignment="1" applyProtection="1">
      <alignment horizontal="center"/>
      <protection/>
    </xf>
    <xf numFmtId="37" fontId="135" fillId="0" borderId="0" xfId="61" applyFont="1">
      <alignment/>
      <protection/>
    </xf>
    <xf numFmtId="173" fontId="27" fillId="36" borderId="143" xfId="58" applyNumberFormat="1" applyFont="1" applyFill="1" applyBorder="1" applyAlignment="1">
      <alignment vertical="center"/>
      <protection/>
    </xf>
    <xf numFmtId="10" fontId="12" fillId="38" borderId="104" xfId="58" applyNumberFormat="1" applyFont="1" applyFill="1" applyBorder="1" applyAlignment="1">
      <alignment vertical="center"/>
      <protection/>
    </xf>
    <xf numFmtId="10" fontId="3" fillId="0" borderId="65" xfId="58" applyNumberFormat="1" applyFont="1" applyFill="1" applyBorder="1">
      <alignment/>
      <protection/>
    </xf>
    <xf numFmtId="10" fontId="3" fillId="0" borderId="44" xfId="58" applyNumberFormat="1" applyFont="1" applyFill="1" applyBorder="1">
      <alignment/>
      <protection/>
    </xf>
    <xf numFmtId="10" fontId="12" fillId="38" borderId="95" xfId="58" applyNumberFormat="1" applyFont="1" applyFill="1" applyBorder="1" applyAlignment="1">
      <alignment vertical="center"/>
      <protection/>
    </xf>
    <xf numFmtId="37" fontId="6" fillId="14" borderId="30" xfId="61" applyFont="1" applyFill="1" applyBorder="1" applyProtection="1">
      <alignment/>
      <protection/>
    </xf>
    <xf numFmtId="37" fontId="6" fillId="14" borderId="15" xfId="61" applyFont="1" applyFill="1" applyBorder="1" applyProtection="1">
      <alignment/>
      <protection/>
    </xf>
    <xf numFmtId="37" fontId="6" fillId="14" borderId="24" xfId="61" applyFont="1" applyFill="1" applyBorder="1" applyProtection="1">
      <alignment/>
      <protection/>
    </xf>
    <xf numFmtId="3" fontId="6" fillId="14" borderId="15" xfId="61" applyNumberFormat="1" applyFont="1" applyFill="1" applyBorder="1" applyAlignment="1">
      <alignment horizontal="right"/>
      <protection/>
    </xf>
    <xf numFmtId="3" fontId="6" fillId="14" borderId="19" xfId="61" applyNumberFormat="1" applyFont="1" applyFill="1" applyBorder="1" applyAlignment="1">
      <alignment horizontal="right"/>
      <protection/>
    </xf>
    <xf numFmtId="37" fontId="3" fillId="14" borderId="24" xfId="61" applyFont="1" applyFill="1" applyBorder="1" applyProtection="1">
      <alignment/>
      <protection/>
    </xf>
    <xf numFmtId="2" fontId="6" fillId="14" borderId="19" xfId="61" applyNumberFormat="1" applyFont="1" applyFill="1" applyBorder="1" applyAlignment="1" applyProtection="1">
      <alignment horizontal="right" indent="1"/>
      <protection/>
    </xf>
    <xf numFmtId="2" fontId="6" fillId="14" borderId="15" xfId="61" applyNumberFormat="1" applyFont="1" applyFill="1" applyBorder="1" applyAlignment="1" applyProtection="1">
      <alignment horizontal="right" indent="1"/>
      <protection/>
    </xf>
    <xf numFmtId="2" fontId="6" fillId="14" borderId="10" xfId="61" applyNumberFormat="1" applyFont="1" applyFill="1" applyBorder="1" applyAlignment="1" applyProtection="1">
      <alignment horizontal="center"/>
      <protection/>
    </xf>
    <xf numFmtId="2" fontId="3" fillId="0" borderId="39" xfId="64" applyNumberFormat="1" applyFont="1" applyBorder="1">
      <alignment/>
      <protection/>
    </xf>
    <xf numFmtId="3" fontId="27" fillId="37" borderId="133" xfId="58" applyNumberFormat="1" applyFont="1" applyFill="1" applyBorder="1" applyAlignment="1">
      <alignment vertical="center"/>
      <protection/>
    </xf>
    <xf numFmtId="3" fontId="27" fillId="37" borderId="0" xfId="58" applyNumberFormat="1" applyFont="1" applyFill="1" applyBorder="1" applyAlignment="1">
      <alignment vertical="center"/>
      <protection/>
    </xf>
    <xf numFmtId="3" fontId="27" fillId="37" borderId="132" xfId="58" applyNumberFormat="1" applyFont="1" applyFill="1" applyBorder="1" applyAlignment="1">
      <alignment vertical="center"/>
      <protection/>
    </xf>
    <xf numFmtId="173" fontId="27" fillId="37" borderId="134" xfId="58" applyNumberFormat="1" applyFont="1" applyFill="1" applyBorder="1" applyAlignment="1">
      <alignment vertical="center"/>
      <protection/>
    </xf>
    <xf numFmtId="10" fontId="27" fillId="37" borderId="115" xfId="58" applyNumberFormat="1" applyFont="1" applyFill="1" applyBorder="1" applyAlignment="1">
      <alignment horizontal="right" vertical="center"/>
      <protection/>
    </xf>
    <xf numFmtId="3" fontId="12" fillId="0" borderId="159" xfId="58" applyNumberFormat="1" applyFont="1" applyFill="1" applyBorder="1">
      <alignment/>
      <protection/>
    </xf>
    <xf numFmtId="37" fontId="9" fillId="0" borderId="14" xfId="61" applyFont="1" applyFill="1" applyBorder="1" applyAlignment="1" applyProtection="1">
      <alignment horizontal="left"/>
      <protection/>
    </xf>
    <xf numFmtId="0" fontId="6" fillId="0" borderId="0" xfId="65" applyFont="1" applyAlignment="1">
      <alignment/>
      <protection/>
    </xf>
    <xf numFmtId="10" fontId="26" fillId="36" borderId="160" xfId="58" applyNumberFormat="1" applyFont="1" applyFill="1" applyBorder="1" applyAlignment="1">
      <alignment horizontal="right" vertical="center"/>
      <protection/>
    </xf>
    <xf numFmtId="3" fontId="3" fillId="0" borderId="36" xfId="61" applyNumberFormat="1" applyFont="1" applyFill="1" applyBorder="1" applyAlignment="1">
      <alignment horizontal="right"/>
      <protection/>
    </xf>
    <xf numFmtId="3" fontId="3" fillId="0" borderId="161" xfId="61" applyNumberFormat="1" applyFont="1" applyFill="1" applyBorder="1">
      <alignment/>
      <protection/>
    </xf>
    <xf numFmtId="3" fontId="3" fillId="0" borderId="161" xfId="61" applyNumberFormat="1" applyFont="1" applyFill="1" applyBorder="1" applyAlignment="1">
      <alignment horizontal="right"/>
      <protection/>
    </xf>
    <xf numFmtId="37" fontId="3" fillId="0" borderId="152" xfId="61" applyFont="1" applyFill="1" applyBorder="1" applyProtection="1">
      <alignment/>
      <protection/>
    </xf>
    <xf numFmtId="37" fontId="3" fillId="0" borderId="36" xfId="61" applyFont="1" applyFill="1" applyBorder="1" applyAlignment="1" applyProtection="1">
      <alignment horizontal="right"/>
      <protection/>
    </xf>
    <xf numFmtId="37" fontId="3" fillId="0" borderId="161" xfId="61" applyFont="1" applyFill="1" applyBorder="1" applyAlignment="1" applyProtection="1">
      <alignment horizontal="right"/>
      <protection/>
    </xf>
    <xf numFmtId="37" fontId="3" fillId="0" borderId="35" xfId="61" applyFont="1" applyFill="1" applyBorder="1" applyProtection="1">
      <alignment/>
      <protection/>
    </xf>
    <xf numFmtId="37" fontId="3" fillId="0" borderId="36" xfId="61" applyFont="1" applyFill="1" applyBorder="1" applyProtection="1">
      <alignment/>
      <protection/>
    </xf>
    <xf numFmtId="37" fontId="3" fillId="0" borderId="140" xfId="61" applyFont="1" applyFill="1" applyBorder="1" applyProtection="1">
      <alignment/>
      <protection/>
    </xf>
    <xf numFmtId="2" fontId="6" fillId="0" borderId="18" xfId="67" applyNumberFormat="1" applyFont="1" applyFill="1" applyBorder="1" applyAlignment="1" applyProtection="1">
      <alignment horizontal="right" indent="1"/>
      <protection/>
    </xf>
    <xf numFmtId="2" fontId="6" fillId="0" borderId="16" xfId="67" applyNumberFormat="1" applyFont="1" applyFill="1" applyBorder="1" applyAlignment="1" applyProtection="1">
      <alignment horizontal="center"/>
      <protection/>
    </xf>
    <xf numFmtId="2" fontId="6" fillId="36" borderId="0" xfId="67" applyNumberFormat="1" applyFont="1" applyFill="1" applyBorder="1" applyAlignment="1" applyProtection="1">
      <alignment horizontal="center"/>
      <protection/>
    </xf>
    <xf numFmtId="2" fontId="6" fillId="0" borderId="16" xfId="67" applyNumberFormat="1" applyFont="1" applyFill="1" applyBorder="1" applyAlignment="1" applyProtection="1">
      <alignment horizontal="right" indent="1"/>
      <protection/>
    </xf>
    <xf numFmtId="2" fontId="6" fillId="0" borderId="0" xfId="67" applyNumberFormat="1" applyFont="1" applyFill="1" applyBorder="1" applyAlignment="1" applyProtection="1">
      <alignment horizontal="center"/>
      <protection/>
    </xf>
    <xf numFmtId="2" fontId="6" fillId="0" borderId="18" xfId="67" applyNumberFormat="1" applyFont="1" applyFill="1" applyBorder="1" applyAlignment="1" applyProtection="1">
      <alignment horizontal="center"/>
      <protection/>
    </xf>
    <xf numFmtId="2" fontId="6" fillId="0" borderId="17" xfId="67" applyNumberFormat="1" applyFont="1" applyFill="1" applyBorder="1" applyAlignment="1" applyProtection="1">
      <alignment horizontal="center"/>
      <protection/>
    </xf>
    <xf numFmtId="2" fontId="6" fillId="0" borderId="115" xfId="67" applyNumberFormat="1" applyFont="1" applyFill="1" applyBorder="1" applyAlignment="1" applyProtection="1">
      <alignment horizontal="center"/>
      <protection/>
    </xf>
    <xf numFmtId="2" fontId="6" fillId="14" borderId="15" xfId="67" applyNumberFormat="1" applyFont="1" applyFill="1" applyBorder="1" applyAlignment="1" applyProtection="1">
      <alignment horizontal="center"/>
      <protection/>
    </xf>
    <xf numFmtId="2" fontId="6" fillId="34" borderId="15" xfId="67" applyNumberFormat="1" applyFont="1" applyFill="1" applyBorder="1" applyAlignment="1" applyProtection="1">
      <alignment horizontal="right" indent="1"/>
      <protection/>
    </xf>
    <xf numFmtId="0" fontId="41" fillId="0" borderId="141" xfId="57" applyFont="1" applyFill="1" applyBorder="1">
      <alignment/>
      <protection/>
    </xf>
    <xf numFmtId="0" fontId="41" fillId="0" borderId="162" xfId="57" applyFont="1" applyFill="1" applyBorder="1">
      <alignment/>
      <protection/>
    </xf>
    <xf numFmtId="1" fontId="14" fillId="0" borderId="0" xfId="65" applyNumberFormat="1" applyFont="1" applyAlignment="1">
      <alignment horizontal="center" vertical="center" wrapText="1"/>
      <protection/>
    </xf>
    <xf numFmtId="37" fontId="13" fillId="35" borderId="163" xfId="61" applyFont="1" applyFill="1" applyBorder="1" applyAlignment="1" applyProtection="1">
      <alignment horizontal="center"/>
      <protection/>
    </xf>
    <xf numFmtId="0" fontId="3" fillId="0" borderId="164" xfId="64" applyNumberFormat="1" applyFont="1" applyBorder="1" quotePrefix="1">
      <alignment/>
      <protection/>
    </xf>
    <xf numFmtId="3" fontId="3" fillId="0" borderId="69" xfId="64" applyNumberFormat="1" applyFont="1" applyBorder="1">
      <alignment/>
      <protection/>
    </xf>
    <xf numFmtId="3" fontId="3" fillId="0" borderId="100" xfId="64" applyNumberFormat="1" applyFont="1" applyBorder="1">
      <alignment/>
      <protection/>
    </xf>
    <xf numFmtId="10" fontId="3" fillId="0" borderId="65" xfId="64" applyNumberFormat="1" applyFont="1" applyBorder="1">
      <alignment/>
      <protection/>
    </xf>
    <xf numFmtId="2" fontId="3" fillId="0" borderId="101" xfId="64" applyNumberFormat="1" applyFont="1" applyBorder="1" applyAlignment="1">
      <alignment horizontal="right"/>
      <protection/>
    </xf>
    <xf numFmtId="2" fontId="3" fillId="0" borderId="101" xfId="64" applyNumberFormat="1" applyFont="1" applyBorder="1">
      <alignment/>
      <protection/>
    </xf>
    <xf numFmtId="10" fontId="26" fillId="36" borderId="165" xfId="58" applyNumberFormat="1" applyFont="1" applyFill="1" applyBorder="1" applyAlignment="1">
      <alignment horizontal="right" vertical="center"/>
      <protection/>
    </xf>
    <xf numFmtId="0" fontId="3" fillId="33" borderId="0" xfId="58" applyFont="1" applyFill="1">
      <alignment/>
      <protection/>
    </xf>
    <xf numFmtId="37" fontId="32" fillId="33" borderId="0" xfId="47" applyNumberFormat="1" applyFont="1" applyFill="1" applyBorder="1" applyAlignment="1">
      <alignment horizontal="center"/>
    </xf>
    <xf numFmtId="0" fontId="10" fillId="0" borderId="0" xfId="57" applyFont="1" applyFill="1">
      <alignment/>
      <protection/>
    </xf>
    <xf numFmtId="0" fontId="7" fillId="0" borderId="0" xfId="57" applyFont="1" applyFill="1">
      <alignment/>
      <protection/>
    </xf>
    <xf numFmtId="49" fontId="23" fillId="0" borderId="0" xfId="64" applyNumberFormat="1" applyFont="1">
      <alignment/>
      <protection/>
    </xf>
    <xf numFmtId="49" fontId="3" fillId="0" borderId="0" xfId="64" applyNumberFormat="1" applyFont="1">
      <alignment/>
      <protection/>
    </xf>
    <xf numFmtId="49" fontId="14" fillId="0" borderId="0" xfId="64" applyNumberFormat="1" applyFont="1" applyAlignment="1">
      <alignment horizontal="center" vertical="center" wrapText="1"/>
      <protection/>
    </xf>
    <xf numFmtId="37" fontId="136" fillId="0" borderId="0" xfId="61" applyFont="1" applyFill="1" applyBorder="1" applyAlignment="1" applyProtection="1">
      <alignment horizontal="left"/>
      <protection/>
    </xf>
    <xf numFmtId="37" fontId="137" fillId="0" borderId="0" xfId="61" applyFont="1" applyFill="1" applyBorder="1" applyAlignment="1" applyProtection="1">
      <alignment horizontal="left"/>
      <protection/>
    </xf>
    <xf numFmtId="37" fontId="136" fillId="0" borderId="25" xfId="61" applyFont="1" applyFill="1" applyBorder="1" applyAlignment="1" applyProtection="1">
      <alignment horizontal="left"/>
      <protection/>
    </xf>
    <xf numFmtId="37" fontId="136" fillId="0" borderId="0" xfId="61" applyFont="1" applyFill="1" applyBorder="1" applyAlignment="1" applyProtection="1">
      <alignment horizontal="left" vertical="center"/>
      <protection/>
    </xf>
    <xf numFmtId="37" fontId="138" fillId="0" borderId="18" xfId="61" applyFont="1" applyFill="1" applyBorder="1" applyAlignment="1" applyProtection="1">
      <alignment vertical="center"/>
      <protection/>
    </xf>
    <xf numFmtId="0" fontId="37" fillId="39" borderId="166" xfId="57" applyFont="1" applyFill="1" applyBorder="1" applyAlignment="1">
      <alignment horizontal="center"/>
      <protection/>
    </xf>
    <xf numFmtId="0" fontId="37" fillId="39" borderId="167" xfId="57" applyFont="1" applyFill="1" applyBorder="1" applyAlignment="1">
      <alignment horizontal="center"/>
      <protection/>
    </xf>
    <xf numFmtId="0" fontId="139" fillId="39" borderId="18" xfId="57" applyFont="1" applyFill="1" applyBorder="1" applyAlignment="1">
      <alignment horizontal="center"/>
      <protection/>
    </xf>
    <xf numFmtId="0" fontId="139" fillId="39" borderId="17" xfId="57" applyFont="1" applyFill="1" applyBorder="1" applyAlignment="1">
      <alignment horizontal="center"/>
      <protection/>
    </xf>
    <xf numFmtId="0" fontId="38" fillId="39" borderId="18" xfId="57" applyFont="1" applyFill="1" applyBorder="1" applyAlignment="1">
      <alignment horizontal="center"/>
      <protection/>
    </xf>
    <xf numFmtId="0" fontId="38" fillId="39" borderId="17" xfId="57" applyFont="1" applyFill="1" applyBorder="1" applyAlignment="1">
      <alignment horizontal="center"/>
      <protection/>
    </xf>
    <xf numFmtId="37" fontId="140" fillId="37" borderId="168" xfId="46" applyNumberFormat="1" applyFont="1" applyFill="1" applyBorder="1" applyAlignment="1" applyProtection="1">
      <alignment horizontal="center"/>
      <protection/>
    </xf>
    <xf numFmtId="37" fontId="140" fillId="37" borderId="169" xfId="46" applyNumberFormat="1" applyFont="1" applyFill="1" applyBorder="1" applyAlignment="1" applyProtection="1">
      <alignment horizontal="center"/>
      <protection/>
    </xf>
    <xf numFmtId="37" fontId="21" fillId="40" borderId="0" xfId="46" applyNumberFormat="1" applyFont="1" applyFill="1" applyBorder="1" applyAlignment="1" applyProtection="1">
      <alignment horizontal="center"/>
      <protection/>
    </xf>
    <xf numFmtId="37" fontId="16" fillId="35" borderId="36" xfId="61" applyFont="1" applyFill="1" applyBorder="1" applyAlignment="1" applyProtection="1">
      <alignment horizontal="center" vertical="center"/>
      <protection/>
    </xf>
    <xf numFmtId="37" fontId="16" fillId="35" borderId="152" xfId="61" applyFont="1" applyFill="1" applyBorder="1" applyAlignment="1" applyProtection="1">
      <alignment horizontal="center" vertical="center"/>
      <protection/>
    </xf>
    <xf numFmtId="37" fontId="16" fillId="35" borderId="35" xfId="61" applyFont="1" applyFill="1" applyBorder="1" applyAlignment="1" applyProtection="1">
      <alignment horizontal="center" vertical="center"/>
      <protection/>
    </xf>
    <xf numFmtId="37" fontId="16" fillId="35" borderId="30" xfId="61" applyFont="1" applyFill="1" applyBorder="1" applyAlignment="1">
      <alignment horizontal="center" vertical="center"/>
      <protection/>
    </xf>
    <xf numFmtId="0" fontId="10" fillId="0" borderId="15" xfId="56" applyBorder="1" applyAlignment="1">
      <alignment horizontal="center" vertical="center"/>
      <protection/>
    </xf>
    <xf numFmtId="0" fontId="10" fillId="0" borderId="10" xfId="56" applyBorder="1" applyAlignment="1">
      <alignment horizontal="center" vertical="center"/>
      <protection/>
    </xf>
    <xf numFmtId="37" fontId="17" fillId="35" borderId="140" xfId="61" applyFont="1" applyFill="1" applyBorder="1" applyAlignment="1">
      <alignment horizontal="center" vertical="center"/>
      <protection/>
    </xf>
    <xf numFmtId="0" fontId="15" fillId="0" borderId="158" xfId="56" applyFont="1" applyBorder="1" applyAlignment="1">
      <alignment horizontal="center" vertical="center"/>
      <protection/>
    </xf>
    <xf numFmtId="37" fontId="19" fillId="35" borderId="36" xfId="61" applyFont="1" applyFill="1" applyBorder="1" applyAlignment="1">
      <alignment horizontal="center" vertical="center"/>
      <protection/>
    </xf>
    <xf numFmtId="37" fontId="19" fillId="35" borderId="152" xfId="61" applyFont="1" applyFill="1" applyBorder="1" applyAlignment="1">
      <alignment horizontal="center" vertical="center"/>
      <protection/>
    </xf>
    <xf numFmtId="37" fontId="19" fillId="35" borderId="35" xfId="61" applyFont="1" applyFill="1" applyBorder="1" applyAlignment="1">
      <alignment horizontal="center" vertical="center"/>
      <protection/>
    </xf>
    <xf numFmtId="37" fontId="19" fillId="35" borderId="18" xfId="61" applyFont="1" applyFill="1" applyBorder="1" applyAlignment="1">
      <alignment horizontal="center" vertical="center"/>
      <protection/>
    </xf>
    <xf numFmtId="37" fontId="19" fillId="35" borderId="0" xfId="61" applyFont="1" applyFill="1" applyBorder="1" applyAlignment="1">
      <alignment horizontal="center" vertical="center"/>
      <protection/>
    </xf>
    <xf numFmtId="37" fontId="19" fillId="35" borderId="17" xfId="61" applyFont="1" applyFill="1" applyBorder="1" applyAlignment="1">
      <alignment horizontal="center" vertical="center"/>
      <protection/>
    </xf>
    <xf numFmtId="37" fontId="138" fillId="0" borderId="18" xfId="61" applyFont="1" applyFill="1" applyBorder="1" applyAlignment="1" applyProtection="1">
      <alignment horizontal="center" vertical="center"/>
      <protection/>
    </xf>
    <xf numFmtId="37" fontId="141" fillId="0" borderId="18" xfId="61" applyFont="1" applyBorder="1">
      <alignment/>
      <protection/>
    </xf>
    <xf numFmtId="37" fontId="141" fillId="0" borderId="23" xfId="61" applyFont="1" applyBorder="1">
      <alignment/>
      <protection/>
    </xf>
    <xf numFmtId="37" fontId="13" fillId="35" borderId="18" xfId="61" applyFont="1" applyFill="1" applyBorder="1" applyAlignment="1">
      <alignment horizontal="center"/>
      <protection/>
    </xf>
    <xf numFmtId="37" fontId="13" fillId="35" borderId="17" xfId="61" applyFont="1" applyFill="1" applyBorder="1" applyAlignment="1">
      <alignment horizontal="center"/>
      <protection/>
    </xf>
    <xf numFmtId="37" fontId="13" fillId="35" borderId="36" xfId="61" applyFont="1" applyFill="1" applyBorder="1" applyAlignment="1">
      <alignment horizontal="center" vertical="center"/>
      <protection/>
    </xf>
    <xf numFmtId="37" fontId="14" fillId="35" borderId="14" xfId="61" applyFont="1" applyFill="1" applyBorder="1" applyAlignment="1">
      <alignment horizontal="center" vertical="center"/>
      <protection/>
    </xf>
    <xf numFmtId="37" fontId="13" fillId="35" borderId="161" xfId="61" applyFont="1" applyFill="1" applyBorder="1" applyAlignment="1">
      <alignment horizontal="center" vertical="center" wrapText="1"/>
      <protection/>
    </xf>
    <xf numFmtId="37" fontId="14" fillId="35" borderId="12" xfId="61" applyFont="1" applyFill="1" applyBorder="1" applyAlignment="1">
      <alignment horizontal="center" vertical="center" wrapText="1"/>
      <protection/>
    </xf>
    <xf numFmtId="37" fontId="16" fillId="35" borderId="36" xfId="61" applyFont="1" applyFill="1" applyBorder="1" applyAlignment="1">
      <alignment horizontal="center" vertical="center"/>
      <protection/>
    </xf>
    <xf numFmtId="37" fontId="16" fillId="35" borderId="152" xfId="61" applyFont="1" applyFill="1" applyBorder="1" applyAlignment="1">
      <alignment horizontal="center" vertical="center"/>
      <protection/>
    </xf>
    <xf numFmtId="37" fontId="16" fillId="35" borderId="18" xfId="61" applyFont="1" applyFill="1" applyBorder="1" applyAlignment="1">
      <alignment horizontal="center" vertical="center"/>
      <protection/>
    </xf>
    <xf numFmtId="37" fontId="16" fillId="35" borderId="0" xfId="61" applyFont="1" applyFill="1" applyBorder="1" applyAlignment="1">
      <alignment horizontal="center" vertical="center"/>
      <protection/>
    </xf>
    <xf numFmtId="37" fontId="16" fillId="35" borderId="35" xfId="61" applyFont="1" applyFill="1" applyBorder="1" applyAlignment="1">
      <alignment horizontal="center" vertical="center"/>
      <protection/>
    </xf>
    <xf numFmtId="37" fontId="16" fillId="35" borderId="17" xfId="61" applyFont="1" applyFill="1" applyBorder="1" applyAlignment="1">
      <alignment horizontal="center" vertical="center"/>
      <protection/>
    </xf>
    <xf numFmtId="37" fontId="25" fillId="40" borderId="170" xfId="46" applyNumberFormat="1" applyFont="1" applyFill="1" applyBorder="1" applyAlignment="1" applyProtection="1">
      <alignment horizontal="center"/>
      <protection/>
    </xf>
    <xf numFmtId="37" fontId="25" fillId="40" borderId="171" xfId="46" applyNumberFormat="1" applyFont="1" applyFill="1" applyBorder="1" applyAlignment="1" applyProtection="1">
      <alignment horizontal="center"/>
      <protection/>
    </xf>
    <xf numFmtId="37" fontId="25" fillId="40" borderId="172" xfId="46" applyNumberFormat="1" applyFont="1" applyFill="1" applyBorder="1" applyAlignment="1" applyProtection="1">
      <alignment horizontal="center"/>
      <protection/>
    </xf>
    <xf numFmtId="0" fontId="5" fillId="35" borderId="170" xfId="64" applyFont="1" applyFill="1" applyBorder="1" applyAlignment="1">
      <alignment horizontal="center"/>
      <protection/>
    </xf>
    <xf numFmtId="0" fontId="5" fillId="35" borderId="171" xfId="64" applyFont="1" applyFill="1" applyBorder="1" applyAlignment="1">
      <alignment horizontal="center"/>
      <protection/>
    </xf>
    <xf numFmtId="0" fontId="5" fillId="35" borderId="25" xfId="64" applyFont="1" applyFill="1" applyBorder="1" applyAlignment="1">
      <alignment horizontal="center"/>
      <protection/>
    </xf>
    <xf numFmtId="0" fontId="5" fillId="35" borderId="173" xfId="64" applyFont="1" applyFill="1" applyBorder="1" applyAlignment="1">
      <alignment horizontal="center"/>
      <protection/>
    </xf>
    <xf numFmtId="0" fontId="5" fillId="35" borderId="172" xfId="64" applyFont="1" applyFill="1" applyBorder="1" applyAlignment="1">
      <alignment horizontal="center"/>
      <protection/>
    </xf>
    <xf numFmtId="0" fontId="19" fillId="35" borderId="174" xfId="64" applyFont="1" applyFill="1" applyBorder="1" applyAlignment="1">
      <alignment horizontal="center" vertical="center"/>
      <protection/>
    </xf>
    <xf numFmtId="0" fontId="19" fillId="35" borderId="25" xfId="64" applyFont="1" applyFill="1" applyBorder="1" applyAlignment="1">
      <alignment horizontal="center" vertical="center"/>
      <protection/>
    </xf>
    <xf numFmtId="0" fontId="19" fillId="35" borderId="173" xfId="64" applyFont="1" applyFill="1" applyBorder="1" applyAlignment="1">
      <alignment horizontal="center" vertical="center"/>
      <protection/>
    </xf>
    <xf numFmtId="0" fontId="16" fillId="35" borderId="40" xfId="64" applyFont="1" applyFill="1" applyBorder="1" applyAlignment="1">
      <alignment horizontal="center" vertical="center"/>
      <protection/>
    </xf>
    <xf numFmtId="0" fontId="16" fillId="35" borderId="20" xfId="64" applyFont="1" applyFill="1" applyBorder="1" applyAlignment="1">
      <alignment horizontal="center" vertical="center"/>
      <protection/>
    </xf>
    <xf numFmtId="0" fontId="16" fillId="35" borderId="175" xfId="64" applyFont="1" applyFill="1" applyBorder="1" applyAlignment="1">
      <alignment horizontal="center" vertical="center"/>
      <protection/>
    </xf>
    <xf numFmtId="49" fontId="13" fillId="35" borderId="170" xfId="64" applyNumberFormat="1" applyFont="1" applyFill="1" applyBorder="1" applyAlignment="1">
      <alignment horizontal="center" vertical="center" wrapText="1"/>
      <protection/>
    </xf>
    <xf numFmtId="49" fontId="13" fillId="35" borderId="171" xfId="64" applyNumberFormat="1" applyFont="1" applyFill="1" applyBorder="1" applyAlignment="1">
      <alignment horizontal="center" vertical="center" wrapText="1"/>
      <protection/>
    </xf>
    <xf numFmtId="49" fontId="13" fillId="35" borderId="176" xfId="64" applyNumberFormat="1" applyFont="1" applyFill="1" applyBorder="1" applyAlignment="1">
      <alignment horizontal="center" vertical="center" wrapText="1"/>
      <protection/>
    </xf>
    <xf numFmtId="0" fontId="13" fillId="35" borderId="171" xfId="64" applyNumberFormat="1" applyFont="1" applyFill="1" applyBorder="1" applyAlignment="1">
      <alignment horizontal="center" vertical="center" wrapText="1"/>
      <protection/>
    </xf>
    <xf numFmtId="0" fontId="13" fillId="35" borderId="176" xfId="64" applyNumberFormat="1" applyFont="1" applyFill="1" applyBorder="1" applyAlignment="1">
      <alignment horizontal="center" vertical="center" wrapText="1"/>
      <protection/>
    </xf>
    <xf numFmtId="1" fontId="12" fillId="35" borderId="174" xfId="64" applyNumberFormat="1" applyFont="1" applyFill="1" applyBorder="1" applyAlignment="1">
      <alignment horizontal="center" vertical="center" wrapText="1"/>
      <protection/>
    </xf>
    <xf numFmtId="1" fontId="12" fillId="35" borderId="177" xfId="64" applyNumberFormat="1" applyFont="1" applyFill="1" applyBorder="1" applyAlignment="1">
      <alignment horizontal="center" vertical="center" wrapText="1"/>
      <protection/>
    </xf>
    <xf numFmtId="1" fontId="12" fillId="35" borderId="40" xfId="64" applyNumberFormat="1" applyFont="1" applyFill="1" applyBorder="1" applyAlignment="1">
      <alignment horizontal="center" vertical="center" wrapText="1"/>
      <protection/>
    </xf>
    <xf numFmtId="49" fontId="5" fillId="35" borderId="178" xfId="64" applyNumberFormat="1" applyFont="1" applyFill="1" applyBorder="1" applyAlignment="1">
      <alignment horizontal="center" vertical="center" wrapText="1"/>
      <protection/>
    </xf>
    <xf numFmtId="49" fontId="5" fillId="35" borderId="39" xfId="64" applyNumberFormat="1" applyFont="1" applyFill="1" applyBorder="1" applyAlignment="1">
      <alignment horizontal="center" vertical="center" wrapText="1"/>
      <protection/>
    </xf>
    <xf numFmtId="49" fontId="5" fillId="35" borderId="179" xfId="64" applyNumberFormat="1" applyFont="1" applyFill="1" applyBorder="1" applyAlignment="1">
      <alignment horizontal="center" vertical="center" wrapText="1"/>
      <protection/>
    </xf>
    <xf numFmtId="49" fontId="5" fillId="35" borderId="38" xfId="64" applyNumberFormat="1" applyFont="1" applyFill="1" applyBorder="1" applyAlignment="1">
      <alignment horizontal="center" vertical="center" wrapText="1"/>
      <protection/>
    </xf>
    <xf numFmtId="49" fontId="12" fillId="35" borderId="170" xfId="64" applyNumberFormat="1" applyFont="1" applyFill="1" applyBorder="1" applyAlignment="1">
      <alignment horizontal="center" vertical="center" wrapText="1"/>
      <protection/>
    </xf>
    <xf numFmtId="49" fontId="12" fillId="35" borderId="171" xfId="64" applyNumberFormat="1" applyFont="1" applyFill="1" applyBorder="1" applyAlignment="1">
      <alignment horizontal="center" vertical="center" wrapText="1"/>
      <protection/>
    </xf>
    <xf numFmtId="49" fontId="12" fillId="35" borderId="176" xfId="64" applyNumberFormat="1" applyFont="1" applyFill="1" applyBorder="1" applyAlignment="1">
      <alignment horizontal="center" vertical="center" wrapText="1"/>
      <protection/>
    </xf>
    <xf numFmtId="1" fontId="5" fillId="35" borderId="174" xfId="64" applyNumberFormat="1" applyFont="1" applyFill="1" applyBorder="1" applyAlignment="1">
      <alignment horizontal="center" vertical="center" wrapText="1"/>
      <protection/>
    </xf>
    <xf numFmtId="1" fontId="5" fillId="35" borderId="177" xfId="64" applyNumberFormat="1" applyFont="1" applyFill="1" applyBorder="1" applyAlignment="1">
      <alignment horizontal="center" vertical="center" wrapText="1"/>
      <protection/>
    </xf>
    <xf numFmtId="1" fontId="5" fillId="35" borderId="40" xfId="64" applyNumberFormat="1" applyFont="1" applyFill="1" applyBorder="1" applyAlignment="1">
      <alignment horizontal="center" vertical="center" wrapText="1"/>
      <protection/>
    </xf>
    <xf numFmtId="49" fontId="16" fillId="35" borderId="176" xfId="58" applyNumberFormat="1" applyFont="1" applyFill="1" applyBorder="1" applyAlignment="1">
      <alignment horizontal="center" vertical="center" wrapText="1"/>
      <protection/>
    </xf>
    <xf numFmtId="49" fontId="16" fillId="35" borderId="52" xfId="58" applyNumberFormat="1" applyFont="1" applyFill="1" applyBorder="1" applyAlignment="1">
      <alignment horizontal="center" vertical="center" wrapText="1"/>
      <protection/>
    </xf>
    <xf numFmtId="1" fontId="16" fillId="35" borderId="180" xfId="58" applyNumberFormat="1" applyFont="1" applyFill="1" applyBorder="1" applyAlignment="1">
      <alignment horizontal="center" vertical="center" wrapText="1"/>
      <protection/>
    </xf>
    <xf numFmtId="1" fontId="16" fillId="35" borderId="181" xfId="58" applyNumberFormat="1" applyFont="1" applyFill="1" applyBorder="1" applyAlignment="1">
      <alignment horizontal="center" vertical="center" wrapText="1"/>
      <protection/>
    </xf>
    <xf numFmtId="0" fontId="28" fillId="35" borderId="55" xfId="58" applyFont="1" applyFill="1" applyBorder="1" applyAlignment="1">
      <alignment horizontal="center" vertical="center" wrapText="1"/>
      <protection/>
    </xf>
    <xf numFmtId="0" fontId="17" fillId="35" borderId="118" xfId="58" applyFont="1" applyFill="1" applyBorder="1" applyAlignment="1">
      <alignment horizontal="center"/>
      <protection/>
    </xf>
    <xf numFmtId="0" fontId="17" fillId="35" borderId="182" xfId="58" applyFont="1" applyFill="1" applyBorder="1" applyAlignment="1">
      <alignment horizontal="center"/>
      <protection/>
    </xf>
    <xf numFmtId="0" fontId="17" fillId="35" borderId="165" xfId="58" applyFont="1" applyFill="1" applyBorder="1" applyAlignment="1">
      <alignment horizontal="center"/>
      <protection/>
    </xf>
    <xf numFmtId="0" fontId="17" fillId="35" borderId="183" xfId="58" applyFont="1" applyFill="1" applyBorder="1" applyAlignment="1">
      <alignment horizontal="center"/>
      <protection/>
    </xf>
    <xf numFmtId="0" fontId="17" fillId="35" borderId="184" xfId="58" applyFont="1" applyFill="1" applyBorder="1" applyAlignment="1">
      <alignment horizontal="center"/>
      <protection/>
    </xf>
    <xf numFmtId="49" fontId="16" fillId="35" borderId="185" xfId="58" applyNumberFormat="1" applyFont="1" applyFill="1" applyBorder="1" applyAlignment="1">
      <alignment horizontal="center" vertical="center" wrapText="1"/>
      <protection/>
    </xf>
    <xf numFmtId="0" fontId="29" fillId="0" borderId="159" xfId="58" applyFont="1" applyBorder="1" applyAlignment="1">
      <alignment horizontal="center" vertical="center" wrapText="1"/>
      <protection/>
    </xf>
    <xf numFmtId="49" fontId="16" fillId="35" borderId="54" xfId="58" applyNumberFormat="1" applyFont="1" applyFill="1" applyBorder="1" applyAlignment="1">
      <alignment horizontal="center" vertical="center" wrapText="1"/>
      <protection/>
    </xf>
    <xf numFmtId="49" fontId="16" fillId="35" borderId="186" xfId="58" applyNumberFormat="1" applyFont="1" applyFill="1" applyBorder="1" applyAlignment="1">
      <alignment horizontal="center" vertical="center" wrapText="1"/>
      <protection/>
    </xf>
    <xf numFmtId="37" fontId="32" fillId="40" borderId="170" xfId="47" applyNumberFormat="1" applyFont="1" applyFill="1" applyBorder="1" applyAlignment="1">
      <alignment horizontal="center"/>
    </xf>
    <xf numFmtId="37" fontId="32" fillId="40" borderId="172" xfId="47" applyNumberFormat="1" applyFont="1" applyFill="1" applyBorder="1" applyAlignment="1">
      <alignment horizontal="center"/>
    </xf>
    <xf numFmtId="0" fontId="19" fillId="35" borderId="36" xfId="58" applyFont="1" applyFill="1" applyBorder="1" applyAlignment="1">
      <alignment horizontal="center" vertical="center"/>
      <protection/>
    </xf>
    <xf numFmtId="0" fontId="19" fillId="35" borderId="152" xfId="58" applyFont="1" applyFill="1" applyBorder="1" applyAlignment="1">
      <alignment horizontal="center" vertical="center"/>
      <protection/>
    </xf>
    <xf numFmtId="0" fontId="19" fillId="35" borderId="35" xfId="58" applyFont="1" applyFill="1" applyBorder="1" applyAlignment="1">
      <alignment horizontal="center" vertical="center"/>
      <protection/>
    </xf>
    <xf numFmtId="1" fontId="13" fillId="35" borderId="187" xfId="58" applyNumberFormat="1" applyFont="1" applyFill="1" applyBorder="1" applyAlignment="1">
      <alignment horizontal="center" vertical="center" wrapText="1"/>
      <protection/>
    </xf>
    <xf numFmtId="0" fontId="14" fillId="35" borderId="70" xfId="58" applyFont="1" applyFill="1" applyBorder="1" applyAlignment="1">
      <alignment vertical="center"/>
      <protection/>
    </xf>
    <xf numFmtId="0" fontId="14" fillId="35" borderId="188" xfId="58" applyFont="1" applyFill="1" applyBorder="1" applyAlignment="1">
      <alignment vertical="center"/>
      <protection/>
    </xf>
    <xf numFmtId="0" fontId="14" fillId="35" borderId="62" xfId="58" applyFont="1" applyFill="1" applyBorder="1" applyAlignment="1">
      <alignment vertical="center"/>
      <protection/>
    </xf>
    <xf numFmtId="49" fontId="13" fillId="35" borderId="189" xfId="58" applyNumberFormat="1" applyFont="1" applyFill="1" applyBorder="1" applyAlignment="1">
      <alignment horizontal="center" vertical="center" wrapText="1"/>
      <protection/>
    </xf>
    <xf numFmtId="49" fontId="13" fillId="35" borderId="190" xfId="58" applyNumberFormat="1" applyFont="1" applyFill="1" applyBorder="1" applyAlignment="1">
      <alignment horizontal="center" vertical="center" wrapText="1"/>
      <protection/>
    </xf>
    <xf numFmtId="49" fontId="13" fillId="35" borderId="45" xfId="58" applyNumberFormat="1" applyFont="1" applyFill="1" applyBorder="1" applyAlignment="1">
      <alignment horizontal="center" vertical="center" wrapText="1"/>
      <protection/>
    </xf>
    <xf numFmtId="49" fontId="13" fillId="35" borderId="145" xfId="58" applyNumberFormat="1" applyFont="1" applyFill="1" applyBorder="1" applyAlignment="1">
      <alignment horizontal="center" vertical="center" wrapText="1"/>
      <protection/>
    </xf>
    <xf numFmtId="49" fontId="13" fillId="35" borderId="191" xfId="58" applyNumberFormat="1" applyFont="1" applyFill="1" applyBorder="1" applyAlignment="1">
      <alignment horizontal="center" vertical="center" wrapText="1"/>
      <protection/>
    </xf>
    <xf numFmtId="0" fontId="16" fillId="35" borderId="14" xfId="58" applyFont="1" applyFill="1" applyBorder="1" applyAlignment="1">
      <alignment horizontal="center" vertical="center"/>
      <protection/>
    </xf>
    <xf numFmtId="0" fontId="16" fillId="35" borderId="11" xfId="58" applyFont="1" applyFill="1" applyBorder="1" applyAlignment="1">
      <alignment horizontal="center" vertical="center"/>
      <protection/>
    </xf>
    <xf numFmtId="0" fontId="16" fillId="35" borderId="13" xfId="58" applyFont="1" applyFill="1" applyBorder="1" applyAlignment="1">
      <alignment horizontal="center" vertical="center"/>
      <protection/>
    </xf>
    <xf numFmtId="49" fontId="13" fillId="35" borderId="192" xfId="58" applyNumberFormat="1" applyFont="1" applyFill="1" applyBorder="1" applyAlignment="1">
      <alignment horizontal="center" vertical="center" wrapText="1"/>
      <protection/>
    </xf>
    <xf numFmtId="49" fontId="13" fillId="35" borderId="193" xfId="58" applyNumberFormat="1" applyFont="1" applyFill="1" applyBorder="1" applyAlignment="1">
      <alignment horizontal="center" vertical="center" wrapText="1"/>
      <protection/>
    </xf>
    <xf numFmtId="0" fontId="33" fillId="35" borderId="18" xfId="58" applyFont="1" applyFill="1" applyBorder="1" applyAlignment="1">
      <alignment horizontal="center" vertical="center"/>
      <protection/>
    </xf>
    <xf numFmtId="0" fontId="33" fillId="35" borderId="0" xfId="58" applyFont="1" applyFill="1" applyBorder="1" applyAlignment="1">
      <alignment horizontal="center" vertical="center"/>
      <protection/>
    </xf>
    <xf numFmtId="0" fontId="33" fillId="35" borderId="17" xfId="58" applyFont="1" applyFill="1" applyBorder="1" applyAlignment="1">
      <alignment horizontal="center" vertical="center"/>
      <protection/>
    </xf>
    <xf numFmtId="1" fontId="13" fillId="35" borderId="174" xfId="64" applyNumberFormat="1" applyFont="1" applyFill="1" applyBorder="1" applyAlignment="1">
      <alignment horizontal="center" vertical="center" wrapText="1"/>
      <protection/>
    </xf>
    <xf numFmtId="1" fontId="13" fillId="35" borderId="177" xfId="64" applyNumberFormat="1" applyFont="1" applyFill="1" applyBorder="1" applyAlignment="1">
      <alignment horizontal="center" vertical="center" wrapText="1"/>
      <protection/>
    </xf>
    <xf numFmtId="1" fontId="13" fillId="35" borderId="40" xfId="64" applyNumberFormat="1" applyFont="1" applyFill="1" applyBorder="1" applyAlignment="1">
      <alignment horizontal="center" vertical="center" wrapText="1"/>
      <protection/>
    </xf>
    <xf numFmtId="0" fontId="33" fillId="35" borderId="23" xfId="65" applyFont="1" applyFill="1" applyBorder="1" applyAlignment="1">
      <alignment horizontal="center" vertical="center"/>
      <protection/>
    </xf>
    <xf numFmtId="0" fontId="33" fillId="35" borderId="20" xfId="65" applyFont="1" applyFill="1" applyBorder="1" applyAlignment="1">
      <alignment horizontal="center" vertical="center"/>
      <protection/>
    </xf>
    <xf numFmtId="0" fontId="33" fillId="35" borderId="22" xfId="65" applyFont="1" applyFill="1" applyBorder="1" applyAlignment="1">
      <alignment horizontal="center" vertical="center"/>
      <protection/>
    </xf>
    <xf numFmtId="0" fontId="12" fillId="35" borderId="170" xfId="64" applyFont="1" applyFill="1" applyBorder="1" applyAlignment="1">
      <alignment horizontal="center"/>
      <protection/>
    </xf>
    <xf numFmtId="0" fontId="12" fillId="35" borderId="171" xfId="64" applyFont="1" applyFill="1" applyBorder="1" applyAlignment="1">
      <alignment horizontal="center"/>
      <protection/>
    </xf>
    <xf numFmtId="0" fontId="12" fillId="35" borderId="25" xfId="64" applyFont="1" applyFill="1" applyBorder="1" applyAlignment="1">
      <alignment horizontal="center"/>
      <protection/>
    </xf>
    <xf numFmtId="0" fontId="12" fillId="35" borderId="173" xfId="64" applyFont="1" applyFill="1" applyBorder="1" applyAlignment="1">
      <alignment horizontal="center"/>
      <protection/>
    </xf>
    <xf numFmtId="0" fontId="12" fillId="35" borderId="172" xfId="64" applyFont="1" applyFill="1" applyBorder="1" applyAlignment="1">
      <alignment horizontal="center"/>
      <protection/>
    </xf>
    <xf numFmtId="0" fontId="33" fillId="35" borderId="36" xfId="65" applyFont="1" applyFill="1" applyBorder="1" applyAlignment="1">
      <alignment horizontal="center" vertical="center"/>
      <protection/>
    </xf>
    <xf numFmtId="0" fontId="33" fillId="35" borderId="152" xfId="65" applyFont="1" applyFill="1" applyBorder="1" applyAlignment="1">
      <alignment horizontal="center" vertical="center"/>
      <protection/>
    </xf>
    <xf numFmtId="0" fontId="33" fillId="35" borderId="35" xfId="65" applyFont="1" applyFill="1" applyBorder="1" applyAlignment="1">
      <alignment horizontal="center" vertical="center"/>
      <protection/>
    </xf>
    <xf numFmtId="1" fontId="13" fillId="35" borderId="28" xfId="64" applyNumberFormat="1" applyFont="1" applyFill="1" applyBorder="1" applyAlignment="1">
      <alignment horizontal="center" vertical="center" wrapText="1"/>
      <protection/>
    </xf>
    <xf numFmtId="1" fontId="13" fillId="35" borderId="18" xfId="64" applyNumberFormat="1" applyFont="1" applyFill="1" applyBorder="1" applyAlignment="1">
      <alignment horizontal="center" vertical="center" wrapText="1"/>
      <protection/>
    </xf>
    <xf numFmtId="1" fontId="13" fillId="35" borderId="23" xfId="64" applyNumberFormat="1" applyFont="1" applyFill="1" applyBorder="1" applyAlignment="1">
      <alignment horizontal="center" vertical="center" wrapText="1"/>
      <protection/>
    </xf>
    <xf numFmtId="37" fontId="34" fillId="40" borderId="170" xfId="46" applyNumberFormat="1" applyFont="1" applyFill="1" applyBorder="1" applyAlignment="1" applyProtection="1">
      <alignment horizontal="center"/>
      <protection/>
    </xf>
    <xf numFmtId="37" fontId="34" fillId="40" borderId="171" xfId="46" applyNumberFormat="1" applyFont="1" applyFill="1" applyBorder="1" applyAlignment="1" applyProtection="1">
      <alignment horizontal="center"/>
      <protection/>
    </xf>
    <xf numFmtId="37" fontId="34" fillId="40" borderId="172" xfId="46" applyNumberFormat="1" applyFont="1" applyFill="1" applyBorder="1" applyAlignment="1" applyProtection="1">
      <alignment horizontal="center"/>
      <protection/>
    </xf>
    <xf numFmtId="0" fontId="13" fillId="35" borderId="170" xfId="64" applyFont="1" applyFill="1" applyBorder="1" applyAlignment="1">
      <alignment horizontal="center" vertical="center"/>
      <protection/>
    </xf>
    <xf numFmtId="0" fontId="13" fillId="35" borderId="171" xfId="64" applyFont="1" applyFill="1" applyBorder="1" applyAlignment="1">
      <alignment horizontal="center" vertical="center"/>
      <protection/>
    </xf>
    <xf numFmtId="0" fontId="13" fillId="35" borderId="25" xfId="64" applyFont="1" applyFill="1" applyBorder="1" applyAlignment="1">
      <alignment horizontal="center" vertical="center"/>
      <protection/>
    </xf>
    <xf numFmtId="0" fontId="13" fillId="35" borderId="173" xfId="64" applyFont="1" applyFill="1" applyBorder="1" applyAlignment="1">
      <alignment horizontal="center" vertical="center"/>
      <protection/>
    </xf>
    <xf numFmtId="0" fontId="13" fillId="35" borderId="172" xfId="64" applyFont="1" applyFill="1" applyBorder="1" applyAlignment="1">
      <alignment horizontal="center" vertical="center"/>
      <protection/>
    </xf>
    <xf numFmtId="49" fontId="13" fillId="35" borderId="105" xfId="58" applyNumberFormat="1" applyFont="1" applyFill="1" applyBorder="1" applyAlignment="1">
      <alignment horizontal="center" vertical="center" wrapText="1"/>
      <protection/>
    </xf>
    <xf numFmtId="49" fontId="13" fillId="35" borderId="194" xfId="58" applyNumberFormat="1" applyFont="1" applyFill="1" applyBorder="1" applyAlignment="1">
      <alignment horizontal="center" vertical="center" wrapText="1"/>
      <protection/>
    </xf>
    <xf numFmtId="1" fontId="12" fillId="35" borderId="44" xfId="58" applyNumberFormat="1" applyFont="1" applyFill="1" applyBorder="1" applyAlignment="1">
      <alignment horizontal="center" vertical="center" wrapText="1"/>
      <protection/>
    </xf>
    <xf numFmtId="1" fontId="12" fillId="35" borderId="143" xfId="58" applyNumberFormat="1" applyFont="1" applyFill="1" applyBorder="1" applyAlignment="1">
      <alignment horizontal="center" vertical="center" wrapText="1"/>
      <protection/>
    </xf>
    <xf numFmtId="0" fontId="6" fillId="35" borderId="57" xfId="58" applyFont="1" applyFill="1" applyBorder="1" applyAlignment="1">
      <alignment horizontal="center" vertical="center" wrapText="1"/>
      <protection/>
    </xf>
    <xf numFmtId="1" fontId="12" fillId="35" borderId="106" xfId="58" applyNumberFormat="1" applyFont="1" applyFill="1" applyBorder="1" applyAlignment="1">
      <alignment horizontal="center" vertical="center" wrapText="1"/>
      <protection/>
    </xf>
    <xf numFmtId="1" fontId="12" fillId="35" borderId="134" xfId="58" applyNumberFormat="1" applyFont="1" applyFill="1" applyBorder="1" applyAlignment="1">
      <alignment horizontal="center" vertical="center" wrapText="1"/>
      <protection/>
    </xf>
    <xf numFmtId="0" fontId="6" fillId="35" borderId="195" xfId="58" applyFont="1" applyFill="1" applyBorder="1" applyAlignment="1">
      <alignment horizontal="center" vertical="center" wrapText="1"/>
      <protection/>
    </xf>
    <xf numFmtId="0" fontId="13" fillId="35" borderId="118" xfId="58" applyFont="1" applyFill="1" applyBorder="1" applyAlignment="1">
      <alignment horizontal="center"/>
      <protection/>
    </xf>
    <xf numFmtId="0" fontId="13" fillId="35" borderId="182" xfId="58" applyFont="1" applyFill="1" applyBorder="1" applyAlignment="1">
      <alignment horizontal="center"/>
      <protection/>
    </xf>
    <xf numFmtId="0" fontId="13" fillId="35" borderId="165" xfId="58" applyFont="1" applyFill="1" applyBorder="1" applyAlignment="1">
      <alignment horizontal="center"/>
      <protection/>
    </xf>
    <xf numFmtId="0" fontId="13" fillId="35" borderId="119" xfId="58" applyFont="1" applyFill="1" applyBorder="1" applyAlignment="1">
      <alignment horizontal="center"/>
      <protection/>
    </xf>
    <xf numFmtId="0" fontId="13" fillId="35" borderId="183" xfId="58" applyFont="1" applyFill="1" applyBorder="1" applyAlignment="1">
      <alignment horizontal="center"/>
      <protection/>
    </xf>
    <xf numFmtId="49" fontId="16" fillId="35" borderId="196" xfId="58" applyNumberFormat="1" applyFont="1" applyFill="1" applyBorder="1" applyAlignment="1">
      <alignment horizontal="center" vertical="center" wrapText="1"/>
      <protection/>
    </xf>
    <xf numFmtId="0" fontId="29" fillId="0" borderId="197" xfId="58" applyFont="1" applyBorder="1" applyAlignment="1">
      <alignment horizontal="center" vertical="center" wrapText="1"/>
      <protection/>
    </xf>
    <xf numFmtId="0" fontId="33" fillId="35" borderId="36" xfId="58" applyFont="1" applyFill="1" applyBorder="1" applyAlignment="1">
      <alignment horizontal="center" vertical="center"/>
      <protection/>
    </xf>
    <xf numFmtId="0" fontId="33" fillId="35" borderId="152" xfId="58" applyFont="1" applyFill="1" applyBorder="1" applyAlignment="1">
      <alignment horizontal="center" vertical="center"/>
      <protection/>
    </xf>
    <xf numFmtId="0" fontId="33" fillId="35" borderId="35" xfId="58" applyFont="1" applyFill="1" applyBorder="1" applyAlignment="1">
      <alignment horizontal="center" vertical="center"/>
      <protection/>
    </xf>
    <xf numFmtId="1" fontId="13" fillId="35" borderId="102" xfId="58" applyNumberFormat="1" applyFont="1" applyFill="1" applyBorder="1" applyAlignment="1">
      <alignment horizontal="center" vertical="center" wrapText="1"/>
      <protection/>
    </xf>
    <xf numFmtId="1" fontId="13" fillId="35" borderId="115" xfId="58" applyNumberFormat="1" applyFont="1" applyFill="1" applyBorder="1" applyAlignment="1">
      <alignment horizontal="center" vertical="center" wrapText="1"/>
      <protection/>
    </xf>
    <xf numFmtId="0" fontId="14" fillId="35" borderId="144" xfId="58" applyFont="1" applyFill="1" applyBorder="1" applyAlignment="1">
      <alignment horizontal="center" vertical="center" wrapText="1"/>
      <protection/>
    </xf>
    <xf numFmtId="49" fontId="13" fillId="35" borderId="198" xfId="58" applyNumberFormat="1" applyFont="1" applyFill="1" applyBorder="1" applyAlignment="1">
      <alignment horizontal="center" vertical="center" wrapText="1"/>
      <protection/>
    </xf>
    <xf numFmtId="49" fontId="13" fillId="35" borderId="146" xfId="58" applyNumberFormat="1" applyFont="1" applyFill="1" applyBorder="1" applyAlignment="1">
      <alignment horizontal="center" vertical="center" wrapText="1"/>
      <protection/>
    </xf>
    <xf numFmtId="49" fontId="13" fillId="35" borderId="164" xfId="58" applyNumberFormat="1" applyFont="1" applyFill="1" applyBorder="1" applyAlignment="1">
      <alignment horizontal="center" vertical="center" wrapText="1"/>
      <protection/>
    </xf>
    <xf numFmtId="0" fontId="16" fillId="35" borderId="18" xfId="58" applyFont="1" applyFill="1" applyBorder="1" applyAlignment="1">
      <alignment horizontal="center" vertical="center"/>
      <protection/>
    </xf>
    <xf numFmtId="0" fontId="16" fillId="35" borderId="0" xfId="58" applyFont="1" applyFill="1" applyBorder="1" applyAlignment="1">
      <alignment horizontal="center" vertical="center"/>
      <protection/>
    </xf>
    <xf numFmtId="0" fontId="16" fillId="35" borderId="17" xfId="58" applyFont="1" applyFill="1" applyBorder="1" applyAlignment="1">
      <alignment horizontal="center" vertical="center"/>
      <protection/>
    </xf>
    <xf numFmtId="1" fontId="17" fillId="35" borderId="187" xfId="58" applyNumberFormat="1" applyFont="1" applyFill="1" applyBorder="1" applyAlignment="1">
      <alignment horizontal="center" vertical="center" wrapText="1"/>
      <protection/>
    </xf>
    <xf numFmtId="0" fontId="30" fillId="35" borderId="70" xfId="58" applyFont="1" applyFill="1" applyBorder="1" applyAlignment="1">
      <alignment vertical="center"/>
      <protection/>
    </xf>
    <xf numFmtId="0" fontId="30" fillId="35" borderId="188" xfId="58" applyFont="1" applyFill="1" applyBorder="1" applyAlignment="1">
      <alignment vertical="center"/>
      <protection/>
    </xf>
    <xf numFmtId="0" fontId="30" fillId="35" borderId="62" xfId="58" applyFont="1" applyFill="1" applyBorder="1" applyAlignment="1">
      <alignment vertical="center"/>
      <protection/>
    </xf>
    <xf numFmtId="49" fontId="16" fillId="35" borderId="199" xfId="58" applyNumberFormat="1" applyFont="1" applyFill="1" applyBorder="1" applyAlignment="1">
      <alignment horizontal="center" vertical="center" wrapText="1"/>
      <protection/>
    </xf>
    <xf numFmtId="1" fontId="16" fillId="35" borderId="187" xfId="58" applyNumberFormat="1" applyFont="1" applyFill="1" applyBorder="1" applyAlignment="1">
      <alignment horizontal="center" vertical="center" wrapText="1"/>
      <protection/>
    </xf>
    <xf numFmtId="0" fontId="28" fillId="35" borderId="70" xfId="58" applyFont="1" applyFill="1" applyBorder="1" applyAlignment="1">
      <alignment vertical="center"/>
      <protection/>
    </xf>
    <xf numFmtId="0" fontId="28" fillId="35" borderId="188" xfId="58" applyFont="1" applyFill="1" applyBorder="1" applyAlignment="1">
      <alignment vertical="center"/>
      <protection/>
    </xf>
    <xf numFmtId="0" fontId="28" fillId="35" borderId="62" xfId="58" applyFont="1" applyFill="1" applyBorder="1" applyAlignment="1">
      <alignment vertical="center"/>
      <protection/>
    </xf>
    <xf numFmtId="49" fontId="16" fillId="35" borderId="105" xfId="58" applyNumberFormat="1" applyFont="1" applyFill="1" applyBorder="1" applyAlignment="1">
      <alignment horizontal="center" vertical="center" wrapText="1"/>
      <protection/>
    </xf>
    <xf numFmtId="49" fontId="16" fillId="35" borderId="194" xfId="58" applyNumberFormat="1" applyFont="1" applyFill="1" applyBorder="1" applyAlignment="1">
      <alignment horizontal="center" vertical="center" wrapText="1"/>
      <protection/>
    </xf>
    <xf numFmtId="49" fontId="16" fillId="35" borderId="200" xfId="58" applyNumberFormat="1" applyFont="1" applyFill="1" applyBorder="1" applyAlignment="1">
      <alignment horizontal="center" vertical="center" wrapText="1"/>
      <protection/>
    </xf>
    <xf numFmtId="49" fontId="16" fillId="35" borderId="171" xfId="58" applyNumberFormat="1" applyFont="1" applyFill="1" applyBorder="1" applyAlignment="1">
      <alignment horizontal="center" vertical="center" wrapText="1"/>
      <protection/>
    </xf>
    <xf numFmtId="49" fontId="16" fillId="35" borderId="172" xfId="58" applyNumberFormat="1" applyFont="1" applyFill="1" applyBorder="1" applyAlignment="1">
      <alignment horizontal="center" vertical="center" wrapText="1"/>
      <protection/>
    </xf>
    <xf numFmtId="37" fontId="44" fillId="40" borderId="170" xfId="47" applyNumberFormat="1" applyFont="1" applyFill="1" applyBorder="1" applyAlignment="1">
      <alignment horizontal="center"/>
    </xf>
    <xf numFmtId="37" fontId="44" fillId="40" borderId="172" xfId="47" applyNumberFormat="1" applyFont="1" applyFill="1" applyBorder="1" applyAlignment="1">
      <alignment horizontal="center"/>
    </xf>
    <xf numFmtId="49" fontId="16" fillId="35" borderId="170" xfId="58" applyNumberFormat="1" applyFont="1" applyFill="1" applyBorder="1" applyAlignment="1">
      <alignment horizontal="center" vertical="center" wrapText="1"/>
      <protection/>
    </xf>
    <xf numFmtId="49" fontId="13" fillId="35" borderId="201" xfId="58" applyNumberFormat="1" applyFont="1" applyFill="1" applyBorder="1" applyAlignment="1">
      <alignment horizontal="center" vertical="center" wrapText="1"/>
      <protection/>
    </xf>
    <xf numFmtId="1" fontId="16" fillId="35" borderId="202" xfId="58" applyNumberFormat="1" applyFont="1" applyFill="1" applyBorder="1" applyAlignment="1">
      <alignment horizontal="center" vertical="center" wrapText="1"/>
      <protection/>
    </xf>
    <xf numFmtId="1" fontId="16" fillId="35" borderId="203" xfId="58" applyNumberFormat="1" applyFont="1" applyFill="1" applyBorder="1" applyAlignment="1">
      <alignment horizontal="center" vertical="center" wrapText="1"/>
      <protection/>
    </xf>
    <xf numFmtId="49" fontId="16" fillId="35" borderId="159" xfId="58" applyNumberFormat="1" applyFont="1" applyFill="1" applyBorder="1" applyAlignment="1">
      <alignment horizontal="center" vertical="center" wrapText="1"/>
      <protection/>
    </xf>
    <xf numFmtId="1" fontId="16" fillId="35" borderId="204" xfId="58" applyNumberFormat="1" applyFont="1" applyFill="1" applyBorder="1" applyAlignment="1">
      <alignment horizontal="center" vertical="center" wrapText="1"/>
      <protection/>
    </xf>
    <xf numFmtId="1" fontId="16" fillId="35" borderId="135" xfId="58" applyNumberFormat="1" applyFont="1" applyFill="1" applyBorder="1" applyAlignment="1">
      <alignment horizontal="center" vertical="center" wrapText="1"/>
      <protection/>
    </xf>
    <xf numFmtId="1" fontId="16" fillId="35" borderId="205" xfId="58" applyNumberFormat="1" applyFont="1" applyFill="1" applyBorder="1" applyAlignment="1">
      <alignment horizontal="center" vertical="center" wrapText="1"/>
      <protection/>
    </xf>
    <xf numFmtId="0" fontId="17" fillId="35" borderId="206" xfId="58" applyFont="1" applyFill="1" applyBorder="1" applyAlignment="1">
      <alignment horizontal="center"/>
      <protection/>
    </xf>
    <xf numFmtId="0" fontId="17" fillId="35" borderId="117" xfId="58" applyFont="1" applyFill="1" applyBorder="1" applyAlignment="1">
      <alignment horizontal="center"/>
      <protection/>
    </xf>
    <xf numFmtId="0" fontId="17" fillId="35" borderId="207" xfId="58" applyFont="1" applyFill="1" applyBorder="1" applyAlignment="1">
      <alignment horizontal="center"/>
      <protection/>
    </xf>
    <xf numFmtId="0" fontId="17" fillId="35" borderId="208" xfId="58" applyFont="1" applyFill="1" applyBorder="1" applyAlignment="1">
      <alignment horizontal="center"/>
      <protection/>
    </xf>
    <xf numFmtId="0" fontId="3" fillId="0" borderId="209" xfId="64" applyNumberFormat="1" applyFont="1" applyBorder="1" quotePrefix="1">
      <alignment/>
      <protection/>
    </xf>
    <xf numFmtId="3" fontId="3" fillId="0" borderId="210" xfId="64" applyNumberFormat="1" applyFont="1" applyBorder="1">
      <alignment/>
      <protection/>
    </xf>
    <xf numFmtId="3" fontId="3" fillId="0" borderId="211" xfId="64" applyNumberFormat="1" applyFont="1" applyBorder="1">
      <alignment/>
      <protection/>
    </xf>
    <xf numFmtId="10" fontId="3" fillId="0" borderId="212" xfId="64" applyNumberFormat="1" applyFont="1" applyBorder="1">
      <alignment/>
      <protection/>
    </xf>
    <xf numFmtId="2" fontId="3" fillId="0" borderId="213" xfId="64" applyNumberFormat="1" applyFont="1" applyBorder="1" applyAlignment="1">
      <alignment horizontal="right"/>
      <protection/>
    </xf>
    <xf numFmtId="2" fontId="3" fillId="0" borderId="213" xfId="64" applyNumberFormat="1" applyFont="1" applyBorder="1">
      <alignment/>
      <protection/>
    </xf>
    <xf numFmtId="0" fontId="3" fillId="0" borderId="214" xfId="64" applyNumberFormat="1" applyFont="1" applyBorder="1" quotePrefix="1">
      <alignment/>
      <protection/>
    </xf>
    <xf numFmtId="3" fontId="3" fillId="0" borderId="215" xfId="64" applyNumberFormat="1" applyFont="1" applyBorder="1">
      <alignment/>
      <protection/>
    </xf>
    <xf numFmtId="3" fontId="3" fillId="0" borderId="216" xfId="64" applyNumberFormat="1" applyFont="1" applyBorder="1">
      <alignment/>
      <protection/>
    </xf>
    <xf numFmtId="10" fontId="3" fillId="0" borderId="217" xfId="64" applyNumberFormat="1" applyFont="1" applyBorder="1">
      <alignment/>
      <protection/>
    </xf>
    <xf numFmtId="2" fontId="3" fillId="0" borderId="218" xfId="64" applyNumberFormat="1" applyFont="1" applyBorder="1" applyAlignment="1">
      <alignment horizontal="right"/>
      <protection/>
    </xf>
    <xf numFmtId="2" fontId="3" fillId="0" borderId="218" xfId="64" applyNumberFormat="1" applyFont="1" applyBorder="1">
      <alignment/>
      <protection/>
    </xf>
    <xf numFmtId="0" fontId="3" fillId="0" borderId="219" xfId="64" applyNumberFormat="1" applyFont="1" applyBorder="1" quotePrefix="1">
      <alignment/>
      <protection/>
    </xf>
    <xf numFmtId="3" fontId="3" fillId="0" borderId="220" xfId="64" applyNumberFormat="1" applyFont="1" applyBorder="1">
      <alignment/>
      <protection/>
    </xf>
    <xf numFmtId="3" fontId="3" fillId="0" borderId="221" xfId="64" applyNumberFormat="1" applyFont="1" applyBorder="1">
      <alignment/>
      <protection/>
    </xf>
    <xf numFmtId="10" fontId="3" fillId="0" borderId="222" xfId="64" applyNumberFormat="1" applyFont="1" applyBorder="1">
      <alignment/>
      <protection/>
    </xf>
    <xf numFmtId="2" fontId="3" fillId="0" borderId="223" xfId="64" applyNumberFormat="1" applyFont="1" applyBorder="1" applyAlignment="1">
      <alignment horizontal="right"/>
      <protection/>
    </xf>
    <xf numFmtId="2" fontId="3" fillId="0" borderId="223" xfId="64" applyNumberFormat="1" applyFont="1" applyBorder="1">
      <alignment/>
      <protection/>
    </xf>
    <xf numFmtId="10" fontId="27" fillId="36" borderId="82" xfId="58" applyNumberFormat="1" applyFont="1" applyFill="1" applyBorder="1" applyAlignment="1">
      <alignment vertical="center"/>
      <protection/>
    </xf>
    <xf numFmtId="0" fontId="3" fillId="0" borderId="224" xfId="65" applyNumberFormat="1" applyFont="1" applyBorder="1">
      <alignment/>
      <protection/>
    </xf>
    <xf numFmtId="3" fontId="3" fillId="0" borderId="225" xfId="65" applyNumberFormat="1" applyFont="1" applyBorder="1">
      <alignment/>
      <protection/>
    </xf>
    <xf numFmtId="3" fontId="3" fillId="0" borderId="226" xfId="65" applyNumberFormat="1" applyFont="1" applyBorder="1">
      <alignment/>
      <protection/>
    </xf>
    <xf numFmtId="10" fontId="3" fillId="0" borderId="226" xfId="65" applyNumberFormat="1" applyFont="1" applyBorder="1">
      <alignment/>
      <protection/>
    </xf>
    <xf numFmtId="3" fontId="3" fillId="0" borderId="227" xfId="65" applyNumberFormat="1" applyFont="1" applyBorder="1">
      <alignment/>
      <protection/>
    </xf>
    <xf numFmtId="10" fontId="3" fillId="0" borderId="228" xfId="65" applyNumberFormat="1" applyFont="1" applyBorder="1">
      <alignment/>
      <protection/>
    </xf>
    <xf numFmtId="10" fontId="3" fillId="0" borderId="229" xfId="65" applyNumberFormat="1" applyFont="1" applyBorder="1">
      <alignment/>
      <protection/>
    </xf>
    <xf numFmtId="0" fontId="3" fillId="0" borderId="230" xfId="65" applyNumberFormat="1" applyFont="1" applyBorder="1">
      <alignment/>
      <protection/>
    </xf>
    <xf numFmtId="3" fontId="3" fillId="0" borderId="231" xfId="65" applyNumberFormat="1" applyFont="1" applyBorder="1">
      <alignment/>
      <protection/>
    </xf>
    <xf numFmtId="3" fontId="3" fillId="0" borderId="232" xfId="65" applyNumberFormat="1" applyFont="1" applyBorder="1">
      <alignment/>
      <protection/>
    </xf>
    <xf numFmtId="10" fontId="3" fillId="0" borderId="232" xfId="65" applyNumberFormat="1" applyFont="1" applyBorder="1">
      <alignment/>
      <protection/>
    </xf>
    <xf numFmtId="3" fontId="3" fillId="0" borderId="233" xfId="65" applyNumberFormat="1" applyFont="1" applyBorder="1">
      <alignment/>
      <protection/>
    </xf>
    <xf numFmtId="10" fontId="3" fillId="0" borderId="234" xfId="65" applyNumberFormat="1" applyFont="1" applyBorder="1">
      <alignment/>
      <protection/>
    </xf>
    <xf numFmtId="10" fontId="3" fillId="0" borderId="235" xfId="65" applyNumberFormat="1" applyFont="1" applyBorder="1">
      <alignment/>
      <protection/>
    </xf>
    <xf numFmtId="0" fontId="3" fillId="0" borderId="236" xfId="65" applyNumberFormat="1" applyFont="1" applyBorder="1">
      <alignment/>
      <protection/>
    </xf>
    <xf numFmtId="3" fontId="3" fillId="0" borderId="237" xfId="65" applyNumberFormat="1" applyFont="1" applyBorder="1">
      <alignment/>
      <protection/>
    </xf>
    <xf numFmtId="3" fontId="3" fillId="0" borderId="238" xfId="65" applyNumberFormat="1" applyFont="1" applyBorder="1">
      <alignment/>
      <protection/>
    </xf>
    <xf numFmtId="10" fontId="3" fillId="0" borderId="238" xfId="65" applyNumberFormat="1" applyFont="1" applyBorder="1">
      <alignment/>
      <protection/>
    </xf>
    <xf numFmtId="3" fontId="3" fillId="0" borderId="239" xfId="65" applyNumberFormat="1" applyFont="1" applyBorder="1">
      <alignment/>
      <protection/>
    </xf>
    <xf numFmtId="10" fontId="3" fillId="0" borderId="240" xfId="65" applyNumberFormat="1" applyFont="1" applyBorder="1">
      <alignment/>
      <protection/>
    </xf>
    <xf numFmtId="10" fontId="3" fillId="0" borderId="241" xfId="65" applyNumberFormat="1" applyFont="1" applyBorder="1">
      <alignment/>
      <protection/>
    </xf>
    <xf numFmtId="0" fontId="27" fillId="36" borderId="242" xfId="65" applyNumberFormat="1" applyFont="1" applyFill="1" applyBorder="1" applyAlignment="1">
      <alignment vertical="center"/>
      <protection/>
    </xf>
    <xf numFmtId="3" fontId="27" fillId="36" borderId="243" xfId="65" applyNumberFormat="1" applyFont="1" applyFill="1" applyBorder="1" applyAlignment="1">
      <alignment vertical="center"/>
      <protection/>
    </xf>
    <xf numFmtId="3" fontId="27" fillId="36" borderId="244" xfId="65" applyNumberFormat="1" applyFont="1" applyFill="1" applyBorder="1" applyAlignment="1">
      <alignment vertical="center"/>
      <protection/>
    </xf>
    <xf numFmtId="173" fontId="27" fillId="36" borderId="245" xfId="65" applyNumberFormat="1" applyFont="1" applyFill="1" applyBorder="1" applyAlignment="1">
      <alignment vertical="center"/>
      <protection/>
    </xf>
    <xf numFmtId="10" fontId="30" fillId="36" borderId="245" xfId="65" applyNumberFormat="1" applyFont="1" applyFill="1" applyBorder="1">
      <alignment/>
      <protection/>
    </xf>
    <xf numFmtId="3" fontId="27" fillId="36" borderId="246" xfId="65" applyNumberFormat="1" applyFont="1" applyFill="1" applyBorder="1" applyAlignment="1">
      <alignment vertical="center"/>
      <protection/>
    </xf>
    <xf numFmtId="10" fontId="30" fillId="36" borderId="247" xfId="65" applyNumberFormat="1" applyFont="1" applyFill="1" applyBorder="1">
      <alignment/>
      <protection/>
    </xf>
    <xf numFmtId="0" fontId="3" fillId="0" borderId="248" xfId="65" applyNumberFormat="1" applyFont="1" applyBorder="1">
      <alignment/>
      <protection/>
    </xf>
    <xf numFmtId="3" fontId="3" fillId="0" borderId="249" xfId="65" applyNumberFormat="1" applyFont="1" applyBorder="1">
      <alignment/>
      <protection/>
    </xf>
    <xf numFmtId="3" fontId="3" fillId="0" borderId="250" xfId="65" applyNumberFormat="1" applyFont="1" applyBorder="1">
      <alignment/>
      <protection/>
    </xf>
    <xf numFmtId="10" fontId="3" fillId="0" borderId="250" xfId="65" applyNumberFormat="1" applyFont="1" applyBorder="1">
      <alignment/>
      <protection/>
    </xf>
    <xf numFmtId="3" fontId="3" fillId="0" borderId="251" xfId="65" applyNumberFormat="1" applyFont="1" applyBorder="1">
      <alignment/>
      <protection/>
    </xf>
    <xf numFmtId="10" fontId="3" fillId="0" borderId="252" xfId="65" applyNumberFormat="1" applyFont="1" applyBorder="1">
      <alignment/>
      <protection/>
    </xf>
    <xf numFmtId="10" fontId="3" fillId="0" borderId="253" xfId="65" applyNumberFormat="1" applyFont="1" applyBorder="1">
      <alignment/>
      <protection/>
    </xf>
    <xf numFmtId="0" fontId="3" fillId="0" borderId="254" xfId="65" applyNumberFormat="1" applyFont="1" applyBorder="1">
      <alignment/>
      <protection/>
    </xf>
    <xf numFmtId="3" fontId="3" fillId="0" borderId="255" xfId="65" applyNumberFormat="1" applyFont="1" applyBorder="1">
      <alignment/>
      <protection/>
    </xf>
    <xf numFmtId="3" fontId="3" fillId="0" borderId="256" xfId="65" applyNumberFormat="1" applyFont="1" applyBorder="1">
      <alignment/>
      <protection/>
    </xf>
    <xf numFmtId="10" fontId="3" fillId="0" borderId="256" xfId="65" applyNumberFormat="1" applyFont="1" applyBorder="1">
      <alignment/>
      <protection/>
    </xf>
    <xf numFmtId="3" fontId="3" fillId="0" borderId="257" xfId="65" applyNumberFormat="1" applyFont="1" applyBorder="1">
      <alignment/>
      <protection/>
    </xf>
    <xf numFmtId="10" fontId="3" fillId="0" borderId="258" xfId="65" applyNumberFormat="1" applyFont="1" applyBorder="1">
      <alignment/>
      <protection/>
    </xf>
    <xf numFmtId="10" fontId="3" fillId="0" borderId="259" xfId="65" applyNumberFormat="1" applyFont="1" applyBorder="1">
      <alignment/>
      <protection/>
    </xf>
    <xf numFmtId="0" fontId="12" fillId="3" borderId="0" xfId="58" applyFont="1" applyFill="1">
      <alignment/>
      <protection/>
    </xf>
    <xf numFmtId="0" fontId="6" fillId="0" borderId="260" xfId="58" applyFont="1" applyFill="1" applyBorder="1">
      <alignment/>
      <protection/>
    </xf>
    <xf numFmtId="0" fontId="6" fillId="0" borderId="261" xfId="58" applyFont="1" applyFill="1" applyBorder="1">
      <alignment/>
      <protection/>
    </xf>
    <xf numFmtId="3" fontId="6" fillId="0" borderId="262" xfId="58" applyNumberFormat="1" applyFont="1" applyFill="1" applyBorder="1">
      <alignment/>
      <protection/>
    </xf>
    <xf numFmtId="3" fontId="6" fillId="0" borderId="263" xfId="58" applyNumberFormat="1" applyFont="1" applyFill="1" applyBorder="1">
      <alignment/>
      <protection/>
    </xf>
    <xf numFmtId="3" fontId="6" fillId="0" borderId="264" xfId="58" applyNumberFormat="1" applyFont="1" applyFill="1" applyBorder="1">
      <alignment/>
      <protection/>
    </xf>
    <xf numFmtId="3" fontId="12" fillId="0" borderId="265" xfId="58" applyNumberFormat="1" applyFont="1" applyFill="1" applyBorder="1">
      <alignment/>
      <protection/>
    </xf>
    <xf numFmtId="10" fontId="6" fillId="0" borderId="266" xfId="58" applyNumberFormat="1" applyFont="1" applyFill="1" applyBorder="1">
      <alignment/>
      <protection/>
    </xf>
    <xf numFmtId="3" fontId="6" fillId="0" borderId="267" xfId="58" applyNumberFormat="1" applyFont="1" applyFill="1" applyBorder="1">
      <alignment/>
      <protection/>
    </xf>
    <xf numFmtId="10" fontId="6" fillId="0" borderId="266" xfId="58" applyNumberFormat="1" applyFont="1" applyFill="1" applyBorder="1" applyAlignment="1">
      <alignment horizontal="right"/>
      <protection/>
    </xf>
    <xf numFmtId="10" fontId="6" fillId="0" borderId="268" xfId="58" applyNumberFormat="1" applyFont="1" applyFill="1" applyBorder="1" applyAlignment="1">
      <alignment horizontal="right"/>
      <protection/>
    </xf>
    <xf numFmtId="0" fontId="6" fillId="0" borderId="269" xfId="58" applyFont="1" applyFill="1" applyBorder="1">
      <alignment/>
      <protection/>
    </xf>
    <xf numFmtId="0" fontId="6" fillId="0" borderId="270" xfId="58" applyFont="1" applyFill="1" applyBorder="1">
      <alignment/>
      <protection/>
    </xf>
    <xf numFmtId="3" fontId="6" fillId="0" borderId="271" xfId="58" applyNumberFormat="1" applyFont="1" applyFill="1" applyBorder="1">
      <alignment/>
      <protection/>
    </xf>
    <xf numFmtId="3" fontId="6" fillId="0" borderId="272" xfId="58" applyNumberFormat="1" applyFont="1" applyFill="1" applyBorder="1">
      <alignment/>
      <protection/>
    </xf>
    <xf numFmtId="3" fontId="6" fillId="0" borderId="273" xfId="58" applyNumberFormat="1" applyFont="1" applyFill="1" applyBorder="1">
      <alignment/>
      <protection/>
    </xf>
    <xf numFmtId="3" fontId="12" fillId="0" borderId="274" xfId="58" applyNumberFormat="1" applyFont="1" applyFill="1" applyBorder="1">
      <alignment/>
      <protection/>
    </xf>
    <xf numFmtId="10" fontId="6" fillId="0" borderId="275" xfId="58" applyNumberFormat="1" applyFont="1" applyFill="1" applyBorder="1">
      <alignment/>
      <protection/>
    </xf>
    <xf numFmtId="3" fontId="6" fillId="0" borderId="276" xfId="58" applyNumberFormat="1" applyFont="1" applyFill="1" applyBorder="1">
      <alignment/>
      <protection/>
    </xf>
    <xf numFmtId="10" fontId="6" fillId="0" borderId="275" xfId="58" applyNumberFormat="1" applyFont="1" applyFill="1" applyBorder="1" applyAlignment="1">
      <alignment horizontal="right"/>
      <protection/>
    </xf>
    <xf numFmtId="10" fontId="6" fillId="0" borderId="277" xfId="58" applyNumberFormat="1" applyFont="1" applyFill="1" applyBorder="1" applyAlignment="1">
      <alignment horizontal="right"/>
      <protection/>
    </xf>
    <xf numFmtId="0" fontId="6" fillId="0" borderId="278" xfId="58" applyFont="1" applyFill="1" applyBorder="1">
      <alignment/>
      <protection/>
    </xf>
    <xf numFmtId="0" fontId="6" fillId="0" borderId="279" xfId="58" applyFont="1" applyFill="1" applyBorder="1">
      <alignment/>
      <protection/>
    </xf>
    <xf numFmtId="3" fontId="6" fillId="0" borderId="280" xfId="58" applyNumberFormat="1" applyFont="1" applyFill="1" applyBorder="1">
      <alignment/>
      <protection/>
    </xf>
    <xf numFmtId="3" fontId="6" fillId="0" borderId="281" xfId="58" applyNumberFormat="1" applyFont="1" applyFill="1" applyBorder="1">
      <alignment/>
      <protection/>
    </xf>
    <xf numFmtId="3" fontId="6" fillId="0" borderId="282" xfId="58" applyNumberFormat="1" applyFont="1" applyFill="1" applyBorder="1">
      <alignment/>
      <protection/>
    </xf>
    <xf numFmtId="3" fontId="12" fillId="0" borderId="283" xfId="58" applyNumberFormat="1" applyFont="1" applyFill="1" applyBorder="1">
      <alignment/>
      <protection/>
    </xf>
    <xf numFmtId="10" fontId="6" fillId="0" borderId="284" xfId="58" applyNumberFormat="1" applyFont="1" applyFill="1" applyBorder="1">
      <alignment/>
      <protection/>
    </xf>
    <xf numFmtId="3" fontId="6" fillId="0" borderId="285" xfId="58" applyNumberFormat="1" applyFont="1" applyFill="1" applyBorder="1">
      <alignment/>
      <protection/>
    </xf>
    <xf numFmtId="10" fontId="6" fillId="0" borderId="284" xfId="58" applyNumberFormat="1" applyFont="1" applyFill="1" applyBorder="1" applyAlignment="1">
      <alignment horizontal="right"/>
      <protection/>
    </xf>
    <xf numFmtId="10" fontId="6" fillId="0" borderId="286" xfId="58" applyNumberFormat="1" applyFont="1" applyFill="1" applyBorder="1" applyAlignment="1">
      <alignment horizontal="right"/>
      <protection/>
    </xf>
    <xf numFmtId="37" fontId="142" fillId="33" borderId="0" xfId="47" applyNumberFormat="1" applyFont="1" applyFill="1" applyBorder="1" applyAlignment="1">
      <alignment/>
    </xf>
    <xf numFmtId="37" fontId="92" fillId="41" borderId="170" xfId="47" applyNumberFormat="1" applyFont="1" applyFill="1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_Cuadro 1.1 Comportamiento pasajeros y carga MARZO 2009" xfId="61"/>
    <cellStyle name="Normal_Cuadro 1.1 Comportamiento pasajeros y carga MARZO 2009 2" xfId="62"/>
    <cellStyle name="Normal_CUADRO 1.1 DEFINITIVO" xfId="63"/>
    <cellStyle name="Normal_CUADRO 1.2. PAX NACIONAL POR EMPRESA MAR 2009" xfId="64"/>
    <cellStyle name="Normal_CUADRO 1.6 PAX NACIONALES PRINCIPALES RUTAS MAR 200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96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3438525</xdr:colOff>
      <xdr:row>1</xdr:row>
      <xdr:rowOff>85725</xdr:rowOff>
    </xdr:from>
    <xdr:to>
      <xdr:col>2</xdr:col>
      <xdr:colOff>4257675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1430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504825</xdr:colOff>
      <xdr:row>1</xdr:row>
      <xdr:rowOff>104775</xdr:rowOff>
    </xdr:from>
    <xdr:to>
      <xdr:col>17</xdr:col>
      <xdr:colOff>438150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6225"/>
          <a:ext cx="14573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1" width="1.8515625" style="302" customWidth="1"/>
    <col min="2" max="2" width="14.421875" style="302" customWidth="1"/>
    <col min="3" max="3" width="67.421875" style="302" customWidth="1"/>
    <col min="4" max="4" width="2.140625" style="302" customWidth="1"/>
    <col min="5" max="16384" width="11.421875" style="302" customWidth="1"/>
  </cols>
  <sheetData>
    <row r="1" ht="2.25" customHeight="1" thickBot="1">
      <c r="B1" s="301"/>
    </row>
    <row r="2" spans="2:3" ht="11.25" customHeight="1" thickTop="1">
      <c r="B2" s="303"/>
      <c r="C2" s="304"/>
    </row>
    <row r="3" spans="2:3" ht="21.75" customHeight="1">
      <c r="B3" s="305" t="s">
        <v>72</v>
      </c>
      <c r="C3" s="306"/>
    </row>
    <row r="4" spans="2:3" ht="18" customHeight="1">
      <c r="B4" s="307" t="s">
        <v>73</v>
      </c>
      <c r="C4" s="306"/>
    </row>
    <row r="5" spans="2:3" ht="18" customHeight="1">
      <c r="B5" s="308" t="s">
        <v>74</v>
      </c>
      <c r="C5" s="306"/>
    </row>
    <row r="6" spans="2:3" ht="9" customHeight="1">
      <c r="B6" s="309"/>
      <c r="C6" s="306"/>
    </row>
    <row r="7" spans="2:3" ht="3" customHeight="1">
      <c r="B7" s="310"/>
      <c r="C7" s="311"/>
    </row>
    <row r="8" spans="2:5" ht="24">
      <c r="B8" s="452" t="s">
        <v>142</v>
      </c>
      <c r="C8" s="453"/>
      <c r="E8" s="312"/>
    </row>
    <row r="9" spans="2:5" ht="23.25">
      <c r="B9" s="454" t="s">
        <v>38</v>
      </c>
      <c r="C9" s="455"/>
      <c r="E9" s="312"/>
    </row>
    <row r="10" spans="2:3" ht="15.75" customHeight="1">
      <c r="B10" s="456" t="s">
        <v>75</v>
      </c>
      <c r="C10" s="457"/>
    </row>
    <row r="11" spans="2:3" ht="4.5" customHeight="1" thickBot="1">
      <c r="B11" s="313"/>
      <c r="C11" s="314"/>
    </row>
    <row r="12" spans="2:3" ht="19.5" customHeight="1" thickBot="1" thickTop="1">
      <c r="B12" s="344" t="s">
        <v>76</v>
      </c>
      <c r="C12" s="345" t="s">
        <v>134</v>
      </c>
    </row>
    <row r="13" spans="2:3" ht="19.5" customHeight="1" thickTop="1">
      <c r="B13" s="315" t="s">
        <v>77</v>
      </c>
      <c r="C13" s="316" t="s">
        <v>78</v>
      </c>
    </row>
    <row r="14" spans="2:3" ht="19.5" customHeight="1">
      <c r="B14" s="317" t="s">
        <v>79</v>
      </c>
      <c r="C14" s="318" t="s">
        <v>80</v>
      </c>
    </row>
    <row r="15" spans="2:3" ht="19.5" customHeight="1">
      <c r="B15" s="319" t="s">
        <v>81</v>
      </c>
      <c r="C15" s="320" t="s">
        <v>82</v>
      </c>
    </row>
    <row r="16" spans="2:3" ht="19.5" customHeight="1">
      <c r="B16" s="317" t="s">
        <v>83</v>
      </c>
      <c r="C16" s="318" t="s">
        <v>84</v>
      </c>
    </row>
    <row r="17" spans="2:3" ht="19.5" customHeight="1">
      <c r="B17" s="319" t="s">
        <v>85</v>
      </c>
      <c r="C17" s="320" t="s">
        <v>86</v>
      </c>
    </row>
    <row r="18" spans="2:3" ht="19.5" customHeight="1">
      <c r="B18" s="317" t="s">
        <v>87</v>
      </c>
      <c r="C18" s="318" t="s">
        <v>88</v>
      </c>
    </row>
    <row r="19" spans="2:3" ht="19.5" customHeight="1">
      <c r="B19" s="319" t="s">
        <v>89</v>
      </c>
      <c r="C19" s="320" t="s">
        <v>90</v>
      </c>
    </row>
    <row r="20" spans="2:3" ht="19.5" customHeight="1">
      <c r="B20" s="317" t="s">
        <v>91</v>
      </c>
      <c r="C20" s="318" t="s">
        <v>92</v>
      </c>
    </row>
    <row r="21" spans="2:3" ht="19.5" customHeight="1">
      <c r="B21" s="319" t="s">
        <v>93</v>
      </c>
      <c r="C21" s="320" t="s">
        <v>94</v>
      </c>
    </row>
    <row r="22" spans="2:3" ht="19.5" customHeight="1">
      <c r="B22" s="317" t="s">
        <v>95</v>
      </c>
      <c r="C22" s="318" t="s">
        <v>96</v>
      </c>
    </row>
    <row r="23" spans="2:3" ht="20.25" customHeight="1">
      <c r="B23" s="319" t="s">
        <v>97</v>
      </c>
      <c r="C23" s="320" t="s">
        <v>98</v>
      </c>
    </row>
    <row r="24" spans="2:3" ht="20.25" customHeight="1">
      <c r="B24" s="317" t="s">
        <v>99</v>
      </c>
      <c r="C24" s="318" t="s">
        <v>100</v>
      </c>
    </row>
    <row r="25" spans="2:3" ht="20.25" customHeight="1">
      <c r="B25" s="319" t="s">
        <v>101</v>
      </c>
      <c r="C25" s="321" t="s">
        <v>102</v>
      </c>
    </row>
    <row r="26" spans="2:3" ht="20.25" customHeight="1">
      <c r="B26" s="317" t="s">
        <v>103</v>
      </c>
      <c r="C26" s="346" t="s">
        <v>104</v>
      </c>
    </row>
    <row r="27" spans="2:4" ht="20.25" customHeight="1">
      <c r="B27" s="319" t="s">
        <v>114</v>
      </c>
      <c r="C27" s="320" t="s">
        <v>126</v>
      </c>
      <c r="D27" s="354"/>
    </row>
    <row r="28" spans="2:4" ht="20.25" customHeight="1">
      <c r="B28" s="429" t="s">
        <v>115</v>
      </c>
      <c r="C28" s="333" t="s">
        <v>127</v>
      </c>
      <c r="D28" s="354"/>
    </row>
    <row r="29" spans="2:4" ht="20.25" customHeight="1">
      <c r="B29" s="319" t="s">
        <v>116</v>
      </c>
      <c r="C29" s="321" t="s">
        <v>128</v>
      </c>
      <c r="D29" s="354"/>
    </row>
    <row r="30" spans="2:4" ht="20.25" customHeight="1" thickBot="1">
      <c r="B30" s="430" t="s">
        <v>117</v>
      </c>
      <c r="C30" s="334" t="s">
        <v>129</v>
      </c>
      <c r="D30" s="354"/>
    </row>
    <row r="31" s="442" customFormat="1" ht="15" customHeight="1" thickTop="1"/>
    <row r="32" s="442" customFormat="1" ht="13.5">
      <c r="B32" s="443"/>
    </row>
    <row r="33" s="442" customFormat="1" ht="12.75"/>
    <row r="34" s="442" customFormat="1" ht="12.75"/>
    <row r="35" spans="1:3" ht="13.5">
      <c r="A35" s="347"/>
      <c r="B35" s="348" t="s">
        <v>135</v>
      </c>
      <c r="C35" s="347"/>
    </row>
    <row r="36" spans="1:3" ht="12.75">
      <c r="A36" s="347"/>
      <c r="B36" s="347" t="s">
        <v>136</v>
      </c>
      <c r="C36" s="347"/>
    </row>
    <row r="37" spans="1:3" ht="12.75">
      <c r="A37" s="347"/>
      <c r="B37" s="347"/>
      <c r="C37" s="347"/>
    </row>
    <row r="38" spans="1:3" ht="13.5">
      <c r="A38" s="347"/>
      <c r="B38" s="348" t="s">
        <v>137</v>
      </c>
      <c r="C38" s="347"/>
    </row>
    <row r="39" spans="1:3" ht="12.75">
      <c r="A39" s="347"/>
      <c r="B39" s="347" t="s">
        <v>138</v>
      </c>
      <c r="C39" s="347"/>
    </row>
    <row r="40" spans="1:3" ht="12.75">
      <c r="A40" s="347"/>
      <c r="B40" s="347"/>
      <c r="C40" s="347"/>
    </row>
    <row r="41" spans="1:3" ht="15">
      <c r="A41" s="347"/>
      <c r="B41" s="349" t="s">
        <v>105</v>
      </c>
      <c r="C41" s="347"/>
    </row>
    <row r="42" spans="1:3" ht="13.5">
      <c r="A42" s="347"/>
      <c r="B42" s="348" t="s">
        <v>139</v>
      </c>
      <c r="C42" s="347"/>
    </row>
    <row r="43" spans="1:3" ht="13.5">
      <c r="A43" s="347"/>
      <c r="B43" s="350" t="s">
        <v>106</v>
      </c>
      <c r="C43" s="347"/>
    </row>
    <row r="44" spans="1:3" ht="12.75">
      <c r="A44" s="347"/>
      <c r="B44" s="351" t="s">
        <v>107</v>
      </c>
      <c r="C44" s="347"/>
    </row>
    <row r="45" spans="1:3" ht="12.75">
      <c r="A45" s="347"/>
      <c r="B45" s="347"/>
      <c r="C45" s="347"/>
    </row>
    <row r="46" spans="1:3" ht="12.75">
      <c r="A46" s="347"/>
      <c r="B46" s="347"/>
      <c r="C46" s="347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55"/>
  <sheetViews>
    <sheetView showGridLines="0" zoomScale="88" zoomScaleNormal="88" zoomScalePageLayoutView="0" workbookViewId="0" topLeftCell="A28">
      <selection activeCell="A55" sqref="A55"/>
    </sheetView>
  </sheetViews>
  <sheetFormatPr defaultColWidth="9.140625" defaultRowHeight="15"/>
  <cols>
    <col min="1" max="1" width="15.8515625" style="170" customWidth="1"/>
    <col min="2" max="2" width="9.8515625" style="170" customWidth="1"/>
    <col min="3" max="3" width="12.00390625" style="170" customWidth="1"/>
    <col min="4" max="4" width="9.140625" style="170" bestFit="1" customWidth="1"/>
    <col min="5" max="5" width="9.7109375" style="170" bestFit="1" customWidth="1"/>
    <col min="6" max="6" width="9.7109375" style="170" customWidth="1"/>
    <col min="7" max="7" width="11.7109375" style="170" customWidth="1"/>
    <col min="8" max="8" width="9.140625" style="170" bestFit="1" customWidth="1"/>
    <col min="9" max="9" width="10.140625" style="170" bestFit="1" customWidth="1"/>
    <col min="10" max="10" width="10.421875" style="170" customWidth="1"/>
    <col min="11" max="11" width="12.00390625" style="170" customWidth="1"/>
    <col min="12" max="12" width="9.421875" style="170" bestFit="1" customWidth="1"/>
    <col min="13" max="13" width="9.7109375" style="170" bestFit="1" customWidth="1"/>
    <col min="14" max="14" width="9.7109375" style="170" customWidth="1"/>
    <col min="15" max="15" width="11.57421875" style="170" customWidth="1"/>
    <col min="16" max="16" width="9.421875" style="170" bestFit="1" customWidth="1"/>
    <col min="17" max="17" width="10.28125" style="170" customWidth="1"/>
    <col min="18" max="16384" width="9.140625" style="170" customWidth="1"/>
  </cols>
  <sheetData>
    <row r="1" spans="14:17" ht="19.5" thickBot="1">
      <c r="N1" s="575" t="s">
        <v>28</v>
      </c>
      <c r="O1" s="576"/>
      <c r="P1" s="576"/>
      <c r="Q1" s="577"/>
    </row>
    <row r="2" ht="3.75" customHeight="1" thickBot="1"/>
    <row r="3" spans="1:17" ht="24" customHeight="1" thickTop="1">
      <c r="A3" s="569" t="s">
        <v>52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1"/>
    </row>
    <row r="4" spans="1:17" ht="23.25" customHeight="1" thickBot="1">
      <c r="A4" s="561" t="s">
        <v>38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3"/>
    </row>
    <row r="5" spans="1:17" s="181" customFormat="1" ht="20.25" customHeight="1" thickBot="1">
      <c r="A5" s="572" t="s">
        <v>140</v>
      </c>
      <c r="B5" s="578" t="s">
        <v>36</v>
      </c>
      <c r="C5" s="579"/>
      <c r="D5" s="579"/>
      <c r="E5" s="579"/>
      <c r="F5" s="580"/>
      <c r="G5" s="580"/>
      <c r="H5" s="580"/>
      <c r="I5" s="581"/>
      <c r="J5" s="579" t="s">
        <v>35</v>
      </c>
      <c r="K5" s="579"/>
      <c r="L5" s="579"/>
      <c r="M5" s="579"/>
      <c r="N5" s="579"/>
      <c r="O5" s="579"/>
      <c r="P5" s="579"/>
      <c r="Q5" s="582"/>
    </row>
    <row r="6" spans="1:17" s="431" customFormat="1" ht="28.5" customHeight="1" thickBot="1">
      <c r="A6" s="573"/>
      <c r="B6" s="504" t="s">
        <v>147</v>
      </c>
      <c r="C6" s="505"/>
      <c r="D6" s="506"/>
      <c r="E6" s="512" t="s">
        <v>34</v>
      </c>
      <c r="F6" s="504" t="s">
        <v>148</v>
      </c>
      <c r="G6" s="505"/>
      <c r="H6" s="506"/>
      <c r="I6" s="514" t="s">
        <v>33</v>
      </c>
      <c r="J6" s="504" t="s">
        <v>149</v>
      </c>
      <c r="K6" s="505"/>
      <c r="L6" s="506"/>
      <c r="M6" s="512" t="s">
        <v>34</v>
      </c>
      <c r="N6" s="504" t="s">
        <v>150</v>
      </c>
      <c r="O6" s="505"/>
      <c r="P6" s="506"/>
      <c r="Q6" s="512" t="s">
        <v>33</v>
      </c>
    </row>
    <row r="7" spans="1:17" s="180" customFormat="1" ht="22.5" customHeight="1" thickBot="1">
      <c r="A7" s="574"/>
      <c r="B7" s="114" t="s">
        <v>22</v>
      </c>
      <c r="C7" s="111" t="s">
        <v>21</v>
      </c>
      <c r="D7" s="111" t="s">
        <v>17</v>
      </c>
      <c r="E7" s="513"/>
      <c r="F7" s="114" t="s">
        <v>22</v>
      </c>
      <c r="G7" s="112" t="s">
        <v>21</v>
      </c>
      <c r="H7" s="111" t="s">
        <v>17</v>
      </c>
      <c r="I7" s="515"/>
      <c r="J7" s="114" t="s">
        <v>22</v>
      </c>
      <c r="K7" s="111" t="s">
        <v>21</v>
      </c>
      <c r="L7" s="112" t="s">
        <v>17</v>
      </c>
      <c r="M7" s="513"/>
      <c r="N7" s="113" t="s">
        <v>22</v>
      </c>
      <c r="O7" s="112" t="s">
        <v>21</v>
      </c>
      <c r="P7" s="111" t="s">
        <v>17</v>
      </c>
      <c r="Q7" s="513"/>
    </row>
    <row r="8" spans="1:17" s="182" customFormat="1" ht="18" customHeight="1" thickBot="1">
      <c r="A8" s="678" t="s">
        <v>49</v>
      </c>
      <c r="B8" s="679">
        <f>SUM(B9:B52)</f>
        <v>11848.562999999996</v>
      </c>
      <c r="C8" s="680">
        <f>SUM(C9:C52)</f>
        <v>2141.459</v>
      </c>
      <c r="D8" s="680">
        <f aca="true" t="shared" si="0" ref="D8:D13">C8+B8</f>
        <v>13990.021999999997</v>
      </c>
      <c r="E8" s="681">
        <f aca="true" t="shared" si="1" ref="E8:E13">D8/$D$8</f>
        <v>1</v>
      </c>
      <c r="F8" s="680">
        <f>SUM(F9:F52)</f>
        <v>11591.260000000002</v>
      </c>
      <c r="G8" s="680">
        <f>SUM(G9:G52)</f>
        <v>968.0126000000002</v>
      </c>
      <c r="H8" s="680">
        <f aca="true" t="shared" si="2" ref="H8:H13">G8+F8</f>
        <v>12559.272600000002</v>
      </c>
      <c r="I8" s="682">
        <f aca="true" t="shared" si="3" ref="I8:I13">(D8/H8-1)</f>
        <v>0.11391976634060752</v>
      </c>
      <c r="J8" s="683">
        <f>SUM(J9:J52)</f>
        <v>23269.757</v>
      </c>
      <c r="K8" s="680">
        <f>SUM(K9:K52)</f>
        <v>3998.5289999999977</v>
      </c>
      <c r="L8" s="680">
        <f aca="true" t="shared" si="4" ref="L8:L13">K8+J8</f>
        <v>27268.286</v>
      </c>
      <c r="M8" s="681">
        <f aca="true" t="shared" si="5" ref="M8:M13">(L8/$L$8)</f>
        <v>1</v>
      </c>
      <c r="N8" s="680">
        <f>SUM(N9:N52)</f>
        <v>23013.617000000002</v>
      </c>
      <c r="O8" s="680">
        <f>SUM(O9:O52)</f>
        <v>1861.5725999999959</v>
      </c>
      <c r="P8" s="680">
        <f aca="true" t="shared" si="6" ref="P8:P13">O8+N8</f>
        <v>24875.189599999998</v>
      </c>
      <c r="Q8" s="684">
        <f aca="true" t="shared" si="7" ref="Q8:Q13">(L8/P8-1)</f>
        <v>0.09620414712336522</v>
      </c>
    </row>
    <row r="9" spans="1:17" s="171" customFormat="1" ht="18" customHeight="1" thickTop="1">
      <c r="A9" s="685" t="s">
        <v>219</v>
      </c>
      <c r="B9" s="686">
        <v>1716.456</v>
      </c>
      <c r="C9" s="687">
        <v>17.402</v>
      </c>
      <c r="D9" s="687">
        <f t="shared" si="0"/>
        <v>1733.858</v>
      </c>
      <c r="E9" s="688">
        <f t="shared" si="1"/>
        <v>0.12393533048053822</v>
      </c>
      <c r="F9" s="689">
        <v>1594.806</v>
      </c>
      <c r="G9" s="687">
        <v>12.653</v>
      </c>
      <c r="H9" s="687">
        <f t="shared" si="2"/>
        <v>1607.459</v>
      </c>
      <c r="I9" s="690">
        <f t="shared" si="3"/>
        <v>0.07863279872146034</v>
      </c>
      <c r="J9" s="689">
        <v>3451.375</v>
      </c>
      <c r="K9" s="687">
        <v>23.639</v>
      </c>
      <c r="L9" s="687">
        <f t="shared" si="4"/>
        <v>3475.014</v>
      </c>
      <c r="M9" s="690">
        <f t="shared" si="5"/>
        <v>0.1274379328425703</v>
      </c>
      <c r="N9" s="689">
        <v>3044.9600000000005</v>
      </c>
      <c r="O9" s="687">
        <v>22.732</v>
      </c>
      <c r="P9" s="687">
        <f t="shared" si="6"/>
        <v>3067.6920000000005</v>
      </c>
      <c r="Q9" s="691">
        <f t="shared" si="7"/>
        <v>0.13277799726960837</v>
      </c>
    </row>
    <row r="10" spans="1:17" s="171" customFormat="1" ht="18" customHeight="1">
      <c r="A10" s="664" t="s">
        <v>217</v>
      </c>
      <c r="B10" s="665">
        <v>1590.2549999999997</v>
      </c>
      <c r="C10" s="666">
        <v>21.153</v>
      </c>
      <c r="D10" s="666">
        <f t="shared" si="0"/>
        <v>1611.4079999999997</v>
      </c>
      <c r="E10" s="667">
        <f t="shared" si="1"/>
        <v>0.11518266375849874</v>
      </c>
      <c r="F10" s="668">
        <v>1509.2509999999997</v>
      </c>
      <c r="G10" s="666"/>
      <c r="H10" s="666">
        <f t="shared" si="2"/>
        <v>1509.2509999999997</v>
      </c>
      <c r="I10" s="669">
        <f t="shared" si="3"/>
        <v>0.06768721703679503</v>
      </c>
      <c r="J10" s="668">
        <v>3021.1990000000005</v>
      </c>
      <c r="K10" s="666">
        <v>21.303</v>
      </c>
      <c r="L10" s="666">
        <f t="shared" si="4"/>
        <v>3042.5020000000004</v>
      </c>
      <c r="M10" s="669">
        <f t="shared" si="5"/>
        <v>0.11157657654023434</v>
      </c>
      <c r="N10" s="668">
        <v>2851.7610000000004</v>
      </c>
      <c r="O10" s="666">
        <v>12.856</v>
      </c>
      <c r="P10" s="666">
        <f t="shared" si="6"/>
        <v>2864.6170000000006</v>
      </c>
      <c r="Q10" s="670">
        <f t="shared" si="7"/>
        <v>0.062097306550928044</v>
      </c>
    </row>
    <row r="11" spans="1:17" s="171" customFormat="1" ht="18" customHeight="1">
      <c r="A11" s="664" t="s">
        <v>242</v>
      </c>
      <c r="B11" s="665">
        <v>969.0790000000001</v>
      </c>
      <c r="C11" s="666">
        <v>585.975</v>
      </c>
      <c r="D11" s="666">
        <f t="shared" si="0"/>
        <v>1555.054</v>
      </c>
      <c r="E11" s="667">
        <f t="shared" si="1"/>
        <v>0.1111545071194313</v>
      </c>
      <c r="F11" s="668">
        <v>1377.161</v>
      </c>
      <c r="G11" s="666">
        <v>20.005</v>
      </c>
      <c r="H11" s="666">
        <f t="shared" si="2"/>
        <v>1397.1660000000002</v>
      </c>
      <c r="I11" s="669">
        <f t="shared" si="3"/>
        <v>0.11300589908428904</v>
      </c>
      <c r="J11" s="668">
        <v>1990.0419999999997</v>
      </c>
      <c r="K11" s="666">
        <v>861.2420000000001</v>
      </c>
      <c r="L11" s="666">
        <f t="shared" si="4"/>
        <v>2851.2839999999997</v>
      </c>
      <c r="M11" s="669">
        <f t="shared" si="5"/>
        <v>0.10456410791642715</v>
      </c>
      <c r="N11" s="668">
        <v>2634.32</v>
      </c>
      <c r="O11" s="666">
        <v>46.775</v>
      </c>
      <c r="P11" s="666">
        <f t="shared" si="6"/>
        <v>2681.0950000000003</v>
      </c>
      <c r="Q11" s="670">
        <f t="shared" si="7"/>
        <v>0.06347742247104238</v>
      </c>
    </row>
    <row r="12" spans="1:17" s="171" customFormat="1" ht="18" customHeight="1">
      <c r="A12" s="664" t="s">
        <v>216</v>
      </c>
      <c r="B12" s="665">
        <v>1341.249</v>
      </c>
      <c r="C12" s="666">
        <v>143.729</v>
      </c>
      <c r="D12" s="666">
        <f t="shared" si="0"/>
        <v>1484.978</v>
      </c>
      <c r="E12" s="667">
        <f t="shared" si="1"/>
        <v>0.10614550856317455</v>
      </c>
      <c r="F12" s="668">
        <v>1855.1869999999997</v>
      </c>
      <c r="G12" s="666">
        <v>34.405</v>
      </c>
      <c r="H12" s="666">
        <f t="shared" si="2"/>
        <v>1889.5919999999996</v>
      </c>
      <c r="I12" s="669">
        <f t="shared" si="3"/>
        <v>-0.21412770587513053</v>
      </c>
      <c r="J12" s="668">
        <v>2830.2969999999996</v>
      </c>
      <c r="K12" s="666">
        <v>277.14300000000003</v>
      </c>
      <c r="L12" s="666">
        <f t="shared" si="4"/>
        <v>3107.4399999999996</v>
      </c>
      <c r="M12" s="669">
        <f t="shared" si="5"/>
        <v>0.11395802435107215</v>
      </c>
      <c r="N12" s="668">
        <v>3797.733</v>
      </c>
      <c r="O12" s="666">
        <v>54.346999999999994</v>
      </c>
      <c r="P12" s="666">
        <f t="shared" si="6"/>
        <v>3852.0800000000004</v>
      </c>
      <c r="Q12" s="670">
        <f t="shared" si="7"/>
        <v>-0.19330855018587378</v>
      </c>
    </row>
    <row r="13" spans="1:17" s="171" customFormat="1" ht="18" customHeight="1">
      <c r="A13" s="664" t="s">
        <v>221</v>
      </c>
      <c r="B13" s="665">
        <v>831.707</v>
      </c>
      <c r="C13" s="666">
        <v>158.28699999999998</v>
      </c>
      <c r="D13" s="666">
        <f t="shared" si="0"/>
        <v>989.9939999999999</v>
      </c>
      <c r="E13" s="667">
        <f t="shared" si="1"/>
        <v>0.07076429186458749</v>
      </c>
      <c r="F13" s="668">
        <v>803.8660000000001</v>
      </c>
      <c r="G13" s="666">
        <v>104.04899999999999</v>
      </c>
      <c r="H13" s="666">
        <f t="shared" si="2"/>
        <v>907.9150000000001</v>
      </c>
      <c r="I13" s="669">
        <f t="shared" si="3"/>
        <v>0.09040383736362956</v>
      </c>
      <c r="J13" s="668">
        <v>1582.668</v>
      </c>
      <c r="K13" s="666">
        <v>393.97200000000004</v>
      </c>
      <c r="L13" s="666">
        <f t="shared" si="4"/>
        <v>1976.6399999999999</v>
      </c>
      <c r="M13" s="669">
        <f t="shared" si="5"/>
        <v>0.07248860452761864</v>
      </c>
      <c r="N13" s="668">
        <v>1625.994</v>
      </c>
      <c r="O13" s="666">
        <v>186.91200000000003</v>
      </c>
      <c r="P13" s="666">
        <f t="shared" si="6"/>
        <v>1812.906</v>
      </c>
      <c r="Q13" s="670">
        <f t="shared" si="7"/>
        <v>0.09031576926768392</v>
      </c>
    </row>
    <row r="14" spans="1:17" s="171" customFormat="1" ht="18" customHeight="1">
      <c r="A14" s="664" t="s">
        <v>218</v>
      </c>
      <c r="B14" s="665">
        <v>560.514</v>
      </c>
      <c r="C14" s="666">
        <v>2.9090000000000003</v>
      </c>
      <c r="D14" s="666">
        <f aca="true" t="shared" si="8" ref="D14:D35">C14+B14</f>
        <v>563.423</v>
      </c>
      <c r="E14" s="667">
        <f aca="true" t="shared" si="9" ref="E14:E35">D14/$D$8</f>
        <v>0.04027320328731435</v>
      </c>
      <c r="F14" s="668">
        <v>451.235</v>
      </c>
      <c r="G14" s="666">
        <v>1.8529999999999998</v>
      </c>
      <c r="H14" s="666">
        <f aca="true" t="shared" si="10" ref="H14:H35">G14+F14</f>
        <v>453.088</v>
      </c>
      <c r="I14" s="669">
        <f aca="true" t="shared" si="11" ref="I14:I35">(D14/H14-1)</f>
        <v>0.24351781552369522</v>
      </c>
      <c r="J14" s="668">
        <v>1143.7140000000002</v>
      </c>
      <c r="K14" s="666">
        <v>4.334</v>
      </c>
      <c r="L14" s="666">
        <f aca="true" t="shared" si="12" ref="L14:L35">K14+J14</f>
        <v>1148.0480000000002</v>
      </c>
      <c r="M14" s="669">
        <f aca="true" t="shared" si="13" ref="M14:M35">(L14/$L$8)</f>
        <v>0.042101949495468846</v>
      </c>
      <c r="N14" s="668">
        <v>1249.207</v>
      </c>
      <c r="O14" s="666">
        <v>4.537999999999999</v>
      </c>
      <c r="P14" s="666">
        <f aca="true" t="shared" si="14" ref="P14:P35">O14+N14</f>
        <v>1253.7450000000001</v>
      </c>
      <c r="Q14" s="670">
        <f aca="true" t="shared" si="15" ref="Q14:Q35">(L14/P14-1)</f>
        <v>-0.08430502215362767</v>
      </c>
    </row>
    <row r="15" spans="1:17" s="171" customFormat="1" ht="18" customHeight="1">
      <c r="A15" s="664" t="s">
        <v>247</v>
      </c>
      <c r="B15" s="665">
        <v>376.231</v>
      </c>
      <c r="C15" s="666">
        <v>1.579</v>
      </c>
      <c r="D15" s="666">
        <f aca="true" t="shared" si="16" ref="D15:D22">C15+B15</f>
        <v>377.81</v>
      </c>
      <c r="E15" s="667">
        <f aca="true" t="shared" si="17" ref="E15:E22">D15/$D$8</f>
        <v>0.027005675902439616</v>
      </c>
      <c r="F15" s="668">
        <v>15.643</v>
      </c>
      <c r="G15" s="666">
        <v>6.42</v>
      </c>
      <c r="H15" s="666">
        <f aca="true" t="shared" si="18" ref="H15:H22">G15+F15</f>
        <v>22.063000000000002</v>
      </c>
      <c r="I15" s="669">
        <f aca="true" t="shared" si="19" ref="I15:I22">(D15/H15-1)</f>
        <v>16.124144495308887</v>
      </c>
      <c r="J15" s="668">
        <v>778.1529999999999</v>
      </c>
      <c r="K15" s="666">
        <v>5.341</v>
      </c>
      <c r="L15" s="666">
        <f aca="true" t="shared" si="20" ref="L15:L22">K15+J15</f>
        <v>783.4939999999999</v>
      </c>
      <c r="M15" s="669">
        <f aca="true" t="shared" si="21" ref="M15:M22">(L15/$L$8)</f>
        <v>0.028732792372795267</v>
      </c>
      <c r="N15" s="668">
        <v>35.28</v>
      </c>
      <c r="O15" s="666">
        <v>19.68</v>
      </c>
      <c r="P15" s="666">
        <f aca="true" t="shared" si="22" ref="P15:P22">O15+N15</f>
        <v>54.96</v>
      </c>
      <c r="Q15" s="670">
        <f aca="true" t="shared" si="23" ref="Q15:Q22">(L15/P15-1)</f>
        <v>13.255713245997088</v>
      </c>
    </row>
    <row r="16" spans="1:17" s="171" customFormat="1" ht="18" customHeight="1">
      <c r="A16" s="664" t="s">
        <v>225</v>
      </c>
      <c r="B16" s="665">
        <v>373.869</v>
      </c>
      <c r="C16" s="666">
        <v>1</v>
      </c>
      <c r="D16" s="666">
        <f t="shared" si="16"/>
        <v>374.869</v>
      </c>
      <c r="E16" s="667">
        <f t="shared" si="17"/>
        <v>0.02679545464617569</v>
      </c>
      <c r="F16" s="668">
        <v>370.494</v>
      </c>
      <c r="G16" s="666">
        <v>8.754</v>
      </c>
      <c r="H16" s="666">
        <f t="shared" si="18"/>
        <v>379.24800000000005</v>
      </c>
      <c r="I16" s="669">
        <f t="shared" si="19"/>
        <v>-0.011546534193983882</v>
      </c>
      <c r="J16" s="668">
        <v>662.572</v>
      </c>
      <c r="K16" s="666">
        <v>1.865</v>
      </c>
      <c r="L16" s="666">
        <f t="shared" si="20"/>
        <v>664.437</v>
      </c>
      <c r="M16" s="669">
        <f t="shared" si="21"/>
        <v>0.024366658029037837</v>
      </c>
      <c r="N16" s="668">
        <v>641.023</v>
      </c>
      <c r="O16" s="666">
        <v>9.139</v>
      </c>
      <c r="P16" s="666">
        <f t="shared" si="22"/>
        <v>650.162</v>
      </c>
      <c r="Q16" s="670">
        <f t="shared" si="23"/>
        <v>0.021956066334236635</v>
      </c>
    </row>
    <row r="17" spans="1:17" s="171" customFormat="1" ht="18" customHeight="1">
      <c r="A17" s="664" t="s">
        <v>220</v>
      </c>
      <c r="B17" s="665">
        <v>353.692</v>
      </c>
      <c r="C17" s="666">
        <v>1.6620000000000001</v>
      </c>
      <c r="D17" s="666">
        <f t="shared" si="16"/>
        <v>355.354</v>
      </c>
      <c r="E17" s="667">
        <f t="shared" si="17"/>
        <v>0.025400531893373723</v>
      </c>
      <c r="F17" s="668">
        <v>266.868</v>
      </c>
      <c r="G17" s="666">
        <v>8.192</v>
      </c>
      <c r="H17" s="666">
        <f t="shared" si="18"/>
        <v>275.06</v>
      </c>
      <c r="I17" s="669">
        <f t="shared" si="19"/>
        <v>0.29191449138369796</v>
      </c>
      <c r="J17" s="668">
        <v>642.681</v>
      </c>
      <c r="K17" s="666">
        <v>10.966999999999999</v>
      </c>
      <c r="L17" s="666">
        <f t="shared" si="20"/>
        <v>653.648</v>
      </c>
      <c r="M17" s="669">
        <f t="shared" si="21"/>
        <v>0.023970996930280108</v>
      </c>
      <c r="N17" s="668">
        <v>510.36299999999994</v>
      </c>
      <c r="O17" s="666">
        <v>10.808</v>
      </c>
      <c r="P17" s="666">
        <f t="shared" si="22"/>
        <v>521.1709999999999</v>
      </c>
      <c r="Q17" s="670">
        <f t="shared" si="23"/>
        <v>0.25419104286309113</v>
      </c>
    </row>
    <row r="18" spans="1:17" s="171" customFormat="1" ht="18" customHeight="1">
      <c r="A18" s="664" t="s">
        <v>226</v>
      </c>
      <c r="B18" s="665">
        <v>331.998</v>
      </c>
      <c r="C18" s="666">
        <v>0</v>
      </c>
      <c r="D18" s="666">
        <f t="shared" si="16"/>
        <v>331.998</v>
      </c>
      <c r="E18" s="667">
        <f t="shared" si="17"/>
        <v>0.023731056319997213</v>
      </c>
      <c r="F18" s="668">
        <v>202.621</v>
      </c>
      <c r="G18" s="666"/>
      <c r="H18" s="666">
        <f t="shared" si="18"/>
        <v>202.621</v>
      </c>
      <c r="I18" s="669">
        <f t="shared" si="19"/>
        <v>0.6385172316788486</v>
      </c>
      <c r="J18" s="668">
        <v>659.9590000000001</v>
      </c>
      <c r="K18" s="666"/>
      <c r="L18" s="666">
        <f t="shared" si="20"/>
        <v>659.9590000000001</v>
      </c>
      <c r="M18" s="669">
        <f t="shared" si="21"/>
        <v>0.024202437953012523</v>
      </c>
      <c r="N18" s="668">
        <v>413.522</v>
      </c>
      <c r="O18" s="666">
        <v>0.1</v>
      </c>
      <c r="P18" s="666">
        <f t="shared" si="22"/>
        <v>413.622</v>
      </c>
      <c r="Q18" s="670">
        <f t="shared" si="23"/>
        <v>0.5955606810082636</v>
      </c>
    </row>
    <row r="19" spans="1:17" s="171" customFormat="1" ht="18" customHeight="1">
      <c r="A19" s="664" t="s">
        <v>228</v>
      </c>
      <c r="B19" s="665">
        <v>317.84700000000004</v>
      </c>
      <c r="C19" s="666">
        <v>0</v>
      </c>
      <c r="D19" s="666">
        <f t="shared" si="16"/>
        <v>317.84700000000004</v>
      </c>
      <c r="E19" s="667">
        <f t="shared" si="17"/>
        <v>0.022719549690486555</v>
      </c>
      <c r="F19" s="668">
        <v>155.98600000000002</v>
      </c>
      <c r="G19" s="666">
        <v>0.03</v>
      </c>
      <c r="H19" s="666">
        <f t="shared" si="18"/>
        <v>156.01600000000002</v>
      </c>
      <c r="I19" s="669">
        <f t="shared" si="19"/>
        <v>1.0372718182750487</v>
      </c>
      <c r="J19" s="668">
        <v>585.7439999999999</v>
      </c>
      <c r="K19" s="666"/>
      <c r="L19" s="666">
        <f t="shared" si="20"/>
        <v>585.7439999999999</v>
      </c>
      <c r="M19" s="669">
        <f t="shared" si="21"/>
        <v>0.02148077807310661</v>
      </c>
      <c r="N19" s="668">
        <v>281</v>
      </c>
      <c r="O19" s="666">
        <v>0.03</v>
      </c>
      <c r="P19" s="666">
        <f t="shared" si="22"/>
        <v>281.03</v>
      </c>
      <c r="Q19" s="670">
        <f t="shared" si="23"/>
        <v>1.0842757001031917</v>
      </c>
    </row>
    <row r="20" spans="1:17" s="171" customFormat="1" ht="18" customHeight="1">
      <c r="A20" s="664" t="s">
        <v>223</v>
      </c>
      <c r="B20" s="665">
        <v>313.528</v>
      </c>
      <c r="C20" s="666">
        <v>0.054</v>
      </c>
      <c r="D20" s="666">
        <f t="shared" si="16"/>
        <v>313.582</v>
      </c>
      <c r="E20" s="667">
        <f t="shared" si="17"/>
        <v>0.02241468955517011</v>
      </c>
      <c r="F20" s="668">
        <v>263.894</v>
      </c>
      <c r="G20" s="666"/>
      <c r="H20" s="666">
        <f t="shared" si="18"/>
        <v>263.894</v>
      </c>
      <c r="I20" s="669">
        <f t="shared" si="19"/>
        <v>0.18828772158518192</v>
      </c>
      <c r="J20" s="668">
        <v>648.615</v>
      </c>
      <c r="K20" s="666">
        <v>1.962</v>
      </c>
      <c r="L20" s="666">
        <f t="shared" si="20"/>
        <v>650.577</v>
      </c>
      <c r="M20" s="669">
        <f t="shared" si="21"/>
        <v>0.023858375256882666</v>
      </c>
      <c r="N20" s="668">
        <v>496.03200000000004</v>
      </c>
      <c r="O20" s="666">
        <v>1.5</v>
      </c>
      <c r="P20" s="666">
        <f t="shared" si="22"/>
        <v>497.53200000000004</v>
      </c>
      <c r="Q20" s="670">
        <f t="shared" si="23"/>
        <v>0.3076083548394877</v>
      </c>
    </row>
    <row r="21" spans="1:17" s="171" customFormat="1" ht="18" customHeight="1">
      <c r="A21" s="664" t="s">
        <v>222</v>
      </c>
      <c r="B21" s="665">
        <v>275.349</v>
      </c>
      <c r="C21" s="666">
        <v>0.1</v>
      </c>
      <c r="D21" s="666">
        <f t="shared" si="16"/>
        <v>275.449</v>
      </c>
      <c r="E21" s="667">
        <f t="shared" si="17"/>
        <v>0.019688961175329107</v>
      </c>
      <c r="F21" s="668">
        <v>225.329</v>
      </c>
      <c r="G21" s="666"/>
      <c r="H21" s="666">
        <f t="shared" si="18"/>
        <v>225.329</v>
      </c>
      <c r="I21" s="669">
        <f t="shared" si="19"/>
        <v>0.22243031300897798</v>
      </c>
      <c r="J21" s="668">
        <v>591.261</v>
      </c>
      <c r="K21" s="666">
        <v>1.3820000000000001</v>
      </c>
      <c r="L21" s="666">
        <f t="shared" si="20"/>
        <v>592.6429999999999</v>
      </c>
      <c r="M21" s="669">
        <f t="shared" si="21"/>
        <v>0.021733782607385</v>
      </c>
      <c r="N21" s="668">
        <v>481.86799999999994</v>
      </c>
      <c r="O21" s="666">
        <v>0.04</v>
      </c>
      <c r="P21" s="666">
        <f t="shared" si="22"/>
        <v>481.90799999999996</v>
      </c>
      <c r="Q21" s="670">
        <f t="shared" si="23"/>
        <v>0.22978452318699838</v>
      </c>
    </row>
    <row r="22" spans="1:17" s="171" customFormat="1" ht="18" customHeight="1">
      <c r="A22" s="664" t="s">
        <v>233</v>
      </c>
      <c r="B22" s="665">
        <v>122.161</v>
      </c>
      <c r="C22" s="666">
        <v>41.287</v>
      </c>
      <c r="D22" s="666">
        <f t="shared" si="16"/>
        <v>163.448</v>
      </c>
      <c r="E22" s="667">
        <f t="shared" si="17"/>
        <v>0.011683183914935948</v>
      </c>
      <c r="F22" s="668">
        <v>64.42</v>
      </c>
      <c r="G22" s="666">
        <v>37.128</v>
      </c>
      <c r="H22" s="666">
        <f t="shared" si="18"/>
        <v>101.548</v>
      </c>
      <c r="I22" s="669">
        <f t="shared" si="19"/>
        <v>0.6095639500531769</v>
      </c>
      <c r="J22" s="668">
        <v>248.15999999999997</v>
      </c>
      <c r="K22" s="666">
        <v>90.853</v>
      </c>
      <c r="L22" s="666">
        <f t="shared" si="20"/>
        <v>339.013</v>
      </c>
      <c r="M22" s="669">
        <f t="shared" si="21"/>
        <v>0.01243250125805487</v>
      </c>
      <c r="N22" s="668">
        <v>194.481</v>
      </c>
      <c r="O22" s="666">
        <v>63.791000000000004</v>
      </c>
      <c r="P22" s="666">
        <f t="shared" si="22"/>
        <v>258.272</v>
      </c>
      <c r="Q22" s="670">
        <f t="shared" si="23"/>
        <v>0.31262002849708836</v>
      </c>
    </row>
    <row r="23" spans="1:17" s="171" customFormat="1" ht="18" customHeight="1">
      <c r="A23" s="664" t="s">
        <v>227</v>
      </c>
      <c r="B23" s="665">
        <v>156.336</v>
      </c>
      <c r="C23" s="666">
        <v>5.362</v>
      </c>
      <c r="D23" s="666">
        <f>C23+B23</f>
        <v>161.698</v>
      </c>
      <c r="E23" s="667">
        <f>D23/$D$8</f>
        <v>0.011558094762109741</v>
      </c>
      <c r="F23" s="668">
        <v>126.671</v>
      </c>
      <c r="G23" s="666">
        <v>3.7640000000000002</v>
      </c>
      <c r="H23" s="666">
        <f>G23+F23</f>
        <v>130.435</v>
      </c>
      <c r="I23" s="669">
        <f>(D23/H23-1)</f>
        <v>0.23968260052899915</v>
      </c>
      <c r="J23" s="668">
        <v>310.30400000000003</v>
      </c>
      <c r="K23" s="666">
        <v>8.976999999999999</v>
      </c>
      <c r="L23" s="666">
        <f>K23+J23</f>
        <v>319.281</v>
      </c>
      <c r="M23" s="669">
        <f>(L23/$L$8)</f>
        <v>0.0117088767515494</v>
      </c>
      <c r="N23" s="668">
        <v>247.75600000000003</v>
      </c>
      <c r="O23" s="666">
        <v>4.211</v>
      </c>
      <c r="P23" s="666">
        <f>O23+N23</f>
        <v>251.96700000000004</v>
      </c>
      <c r="Q23" s="670">
        <f>(L23/P23-1)</f>
        <v>0.2671540320756287</v>
      </c>
    </row>
    <row r="24" spans="1:17" s="171" customFormat="1" ht="18" customHeight="1">
      <c r="A24" s="664" t="s">
        <v>241</v>
      </c>
      <c r="B24" s="665">
        <v>158.25900000000001</v>
      </c>
      <c r="C24" s="666">
        <v>0</v>
      </c>
      <c r="D24" s="666">
        <f>C24+B24</f>
        <v>158.25900000000001</v>
      </c>
      <c r="E24" s="667">
        <f>D24/$D$8</f>
        <v>0.01131227670692727</v>
      </c>
      <c r="F24" s="668">
        <v>149.555</v>
      </c>
      <c r="G24" s="666">
        <v>5.856</v>
      </c>
      <c r="H24" s="666">
        <f>G24+F24</f>
        <v>155.411</v>
      </c>
      <c r="I24" s="669">
        <f>(D24/H24-1)</f>
        <v>0.01832560114792403</v>
      </c>
      <c r="J24" s="668">
        <v>298.039</v>
      </c>
      <c r="K24" s="666"/>
      <c r="L24" s="666">
        <f>K24+J24</f>
        <v>298.039</v>
      </c>
      <c r="M24" s="669">
        <f>(L24/$L$8)</f>
        <v>0.010929876560631643</v>
      </c>
      <c r="N24" s="668">
        <v>273.2699999999999</v>
      </c>
      <c r="O24" s="666">
        <v>6.365</v>
      </c>
      <c r="P24" s="666">
        <f>O24+N24</f>
        <v>279.63499999999993</v>
      </c>
      <c r="Q24" s="670">
        <f>(L24/P24-1)</f>
        <v>0.06581436515457662</v>
      </c>
    </row>
    <row r="25" spans="1:17" s="171" customFormat="1" ht="18" customHeight="1">
      <c r="A25" s="664" t="s">
        <v>230</v>
      </c>
      <c r="B25" s="665">
        <v>141.621</v>
      </c>
      <c r="C25" s="666">
        <v>2.567</v>
      </c>
      <c r="D25" s="666">
        <f>C25+B25</f>
        <v>144.18800000000002</v>
      </c>
      <c r="E25" s="667">
        <f>D25/$D$8</f>
        <v>0.010306488438688663</v>
      </c>
      <c r="F25" s="668">
        <v>91.753</v>
      </c>
      <c r="G25" s="666">
        <v>5.659000000000001</v>
      </c>
      <c r="H25" s="666">
        <f>G25+F25</f>
        <v>97.412</v>
      </c>
      <c r="I25" s="669">
        <f>(D25/H25-1)</f>
        <v>0.4801872459245269</v>
      </c>
      <c r="J25" s="668">
        <v>261.819</v>
      </c>
      <c r="K25" s="666">
        <v>4.149</v>
      </c>
      <c r="L25" s="666">
        <f>K25+J25</f>
        <v>265.968</v>
      </c>
      <c r="M25" s="669">
        <f>(L25/$L$8)</f>
        <v>0.009753748365408812</v>
      </c>
      <c r="N25" s="668">
        <v>265.77</v>
      </c>
      <c r="O25" s="666">
        <v>10.396999999999998</v>
      </c>
      <c r="P25" s="666">
        <f>O25+N25</f>
        <v>276.167</v>
      </c>
      <c r="Q25" s="670">
        <f>(L25/P25-1)</f>
        <v>-0.036930552890098944</v>
      </c>
    </row>
    <row r="26" spans="1:17" s="171" customFormat="1" ht="18" customHeight="1">
      <c r="A26" s="664" t="s">
        <v>239</v>
      </c>
      <c r="B26" s="665">
        <v>124.684</v>
      </c>
      <c r="C26" s="666">
        <v>0</v>
      </c>
      <c r="D26" s="666">
        <f t="shared" si="8"/>
        <v>124.684</v>
      </c>
      <c r="E26" s="667">
        <f t="shared" si="9"/>
        <v>0.008912351960561608</v>
      </c>
      <c r="F26" s="668">
        <v>124.55799999999999</v>
      </c>
      <c r="G26" s="666"/>
      <c r="H26" s="666">
        <f t="shared" si="10"/>
        <v>124.55799999999999</v>
      </c>
      <c r="I26" s="669">
        <f t="shared" si="11"/>
        <v>0.0010115769360459215</v>
      </c>
      <c r="J26" s="668">
        <v>256.555</v>
      </c>
      <c r="K26" s="666">
        <v>0.08</v>
      </c>
      <c r="L26" s="666">
        <f t="shared" si="12"/>
        <v>256.635</v>
      </c>
      <c r="M26" s="669">
        <f t="shared" si="13"/>
        <v>0.009411482628574453</v>
      </c>
      <c r="N26" s="668">
        <v>214.315</v>
      </c>
      <c r="O26" s="666"/>
      <c r="P26" s="666">
        <f t="shared" si="14"/>
        <v>214.315</v>
      </c>
      <c r="Q26" s="670">
        <f t="shared" si="15"/>
        <v>0.19746634626601023</v>
      </c>
    </row>
    <row r="27" spans="1:17" s="171" customFormat="1" ht="18" customHeight="1">
      <c r="A27" s="664" t="s">
        <v>234</v>
      </c>
      <c r="B27" s="665">
        <v>110.445</v>
      </c>
      <c r="C27" s="666">
        <v>0</v>
      </c>
      <c r="D27" s="666">
        <f t="shared" si="8"/>
        <v>110.445</v>
      </c>
      <c r="E27" s="667">
        <f t="shared" si="9"/>
        <v>0.007894555133651684</v>
      </c>
      <c r="F27" s="668">
        <v>95.976</v>
      </c>
      <c r="G27" s="666">
        <v>0.1</v>
      </c>
      <c r="H27" s="666">
        <f t="shared" si="10"/>
        <v>96.076</v>
      </c>
      <c r="I27" s="669">
        <f t="shared" si="11"/>
        <v>0.14955868270952166</v>
      </c>
      <c r="J27" s="668">
        <v>213.50400000000002</v>
      </c>
      <c r="K27" s="666"/>
      <c r="L27" s="666">
        <f t="shared" si="12"/>
        <v>213.50400000000002</v>
      </c>
      <c r="M27" s="669">
        <f t="shared" si="13"/>
        <v>0.00782975504951063</v>
      </c>
      <c r="N27" s="668">
        <v>178.543</v>
      </c>
      <c r="O27" s="666">
        <v>0.1</v>
      </c>
      <c r="P27" s="666">
        <f t="shared" si="14"/>
        <v>178.643</v>
      </c>
      <c r="Q27" s="670">
        <f t="shared" si="15"/>
        <v>0.19514338653067864</v>
      </c>
    </row>
    <row r="28" spans="1:17" s="171" customFormat="1" ht="18" customHeight="1">
      <c r="A28" s="664" t="s">
        <v>229</v>
      </c>
      <c r="B28" s="665">
        <v>67.053</v>
      </c>
      <c r="C28" s="666">
        <v>35.747</v>
      </c>
      <c r="D28" s="666">
        <f t="shared" si="8"/>
        <v>102.8</v>
      </c>
      <c r="E28" s="667">
        <f t="shared" si="9"/>
        <v>0.007348094234590912</v>
      </c>
      <c r="F28" s="668">
        <v>76.351</v>
      </c>
      <c r="G28" s="666">
        <v>21.063</v>
      </c>
      <c r="H28" s="666">
        <f t="shared" si="10"/>
        <v>97.414</v>
      </c>
      <c r="I28" s="669">
        <f t="shared" si="11"/>
        <v>0.055289794074773635</v>
      </c>
      <c r="J28" s="668">
        <v>140.216</v>
      </c>
      <c r="K28" s="666">
        <v>73.50899999999999</v>
      </c>
      <c r="L28" s="666">
        <f t="shared" si="12"/>
        <v>213.725</v>
      </c>
      <c r="M28" s="669">
        <f t="shared" si="13"/>
        <v>0.007837859702659713</v>
      </c>
      <c r="N28" s="668">
        <v>110.77199999999999</v>
      </c>
      <c r="O28" s="666">
        <v>49.095</v>
      </c>
      <c r="P28" s="666">
        <f t="shared" si="14"/>
        <v>159.867</v>
      </c>
      <c r="Q28" s="670">
        <f t="shared" si="15"/>
        <v>0.3368925419254756</v>
      </c>
    </row>
    <row r="29" spans="1:17" s="171" customFormat="1" ht="18" customHeight="1">
      <c r="A29" s="664" t="s">
        <v>249</v>
      </c>
      <c r="B29" s="665">
        <v>69.74600000000001</v>
      </c>
      <c r="C29" s="666">
        <v>0</v>
      </c>
      <c r="D29" s="666">
        <f t="shared" si="8"/>
        <v>69.74600000000001</v>
      </c>
      <c r="E29" s="667">
        <f t="shared" si="9"/>
        <v>0.004985410316009512</v>
      </c>
      <c r="F29" s="668">
        <v>52.784</v>
      </c>
      <c r="G29" s="666"/>
      <c r="H29" s="666">
        <f t="shared" si="10"/>
        <v>52.784</v>
      </c>
      <c r="I29" s="669">
        <f t="shared" si="11"/>
        <v>0.3213473779933316</v>
      </c>
      <c r="J29" s="668">
        <v>131.227</v>
      </c>
      <c r="K29" s="666">
        <v>4.095000000000001</v>
      </c>
      <c r="L29" s="666">
        <f t="shared" si="12"/>
        <v>135.322</v>
      </c>
      <c r="M29" s="669">
        <f t="shared" si="13"/>
        <v>0.004962614811946743</v>
      </c>
      <c r="N29" s="668">
        <v>100.121</v>
      </c>
      <c r="O29" s="666">
        <v>5.2540000000000004</v>
      </c>
      <c r="P29" s="666">
        <f t="shared" si="14"/>
        <v>105.375</v>
      </c>
      <c r="Q29" s="670">
        <f t="shared" si="15"/>
        <v>0.2841945432977462</v>
      </c>
    </row>
    <row r="30" spans="1:17" s="171" customFormat="1" ht="18" customHeight="1">
      <c r="A30" s="664" t="s">
        <v>254</v>
      </c>
      <c r="B30" s="665">
        <v>63.258</v>
      </c>
      <c r="C30" s="666">
        <v>2.801</v>
      </c>
      <c r="D30" s="666">
        <f t="shared" si="8"/>
        <v>66.059</v>
      </c>
      <c r="E30" s="667">
        <f t="shared" si="9"/>
        <v>0.004721865340883668</v>
      </c>
      <c r="F30" s="668">
        <v>100.262</v>
      </c>
      <c r="G30" s="666">
        <v>3.209</v>
      </c>
      <c r="H30" s="666">
        <f t="shared" si="10"/>
        <v>103.471</v>
      </c>
      <c r="I30" s="669">
        <f t="shared" si="11"/>
        <v>-0.3615699084767713</v>
      </c>
      <c r="J30" s="668">
        <v>119.45799999999998</v>
      </c>
      <c r="K30" s="666">
        <v>4.3629999999999995</v>
      </c>
      <c r="L30" s="666">
        <f t="shared" si="12"/>
        <v>123.82099999999998</v>
      </c>
      <c r="M30" s="669">
        <f t="shared" si="13"/>
        <v>0.0045408427944462655</v>
      </c>
      <c r="N30" s="668">
        <v>224.08599999999998</v>
      </c>
      <c r="O30" s="666">
        <v>6.2749999999999995</v>
      </c>
      <c r="P30" s="666">
        <f t="shared" si="14"/>
        <v>230.361</v>
      </c>
      <c r="Q30" s="670">
        <f t="shared" si="15"/>
        <v>-0.4624914807628028</v>
      </c>
    </row>
    <row r="31" spans="1:17" s="171" customFormat="1" ht="18" customHeight="1">
      <c r="A31" s="664" t="s">
        <v>224</v>
      </c>
      <c r="B31" s="665">
        <v>63.958000000000006</v>
      </c>
      <c r="C31" s="666">
        <v>0</v>
      </c>
      <c r="D31" s="666">
        <f t="shared" si="8"/>
        <v>63.958000000000006</v>
      </c>
      <c r="E31" s="667">
        <f t="shared" si="9"/>
        <v>0.004571686877976319</v>
      </c>
      <c r="F31" s="668">
        <v>47.647</v>
      </c>
      <c r="G31" s="666"/>
      <c r="H31" s="666">
        <f t="shared" si="10"/>
        <v>47.647</v>
      </c>
      <c r="I31" s="669">
        <f t="shared" si="11"/>
        <v>0.342330052259324</v>
      </c>
      <c r="J31" s="668">
        <v>118.257</v>
      </c>
      <c r="K31" s="666"/>
      <c r="L31" s="666">
        <f t="shared" si="12"/>
        <v>118.257</v>
      </c>
      <c r="M31" s="669">
        <f t="shared" si="13"/>
        <v>0.004336796232810526</v>
      </c>
      <c r="N31" s="668">
        <v>95.14399999999999</v>
      </c>
      <c r="O31" s="666"/>
      <c r="P31" s="666">
        <f t="shared" si="14"/>
        <v>95.14399999999999</v>
      </c>
      <c r="Q31" s="670">
        <f t="shared" si="15"/>
        <v>0.2429265113932566</v>
      </c>
    </row>
    <row r="32" spans="1:17" s="171" customFormat="1" ht="18" customHeight="1">
      <c r="A32" s="664" t="s">
        <v>245</v>
      </c>
      <c r="B32" s="665">
        <v>46.072</v>
      </c>
      <c r="C32" s="666">
        <v>0</v>
      </c>
      <c r="D32" s="666">
        <f t="shared" si="8"/>
        <v>46.072</v>
      </c>
      <c r="E32" s="667">
        <f t="shared" si="9"/>
        <v>0.003293204256576581</v>
      </c>
      <c r="F32" s="668">
        <v>11.796</v>
      </c>
      <c r="G32" s="666"/>
      <c r="H32" s="666">
        <f t="shared" si="10"/>
        <v>11.796</v>
      </c>
      <c r="I32" s="669">
        <f t="shared" si="11"/>
        <v>2.905730756188539</v>
      </c>
      <c r="J32" s="668">
        <v>91.858</v>
      </c>
      <c r="K32" s="666"/>
      <c r="L32" s="666">
        <f t="shared" si="12"/>
        <v>91.858</v>
      </c>
      <c r="M32" s="669">
        <f t="shared" si="13"/>
        <v>0.0033686752442012675</v>
      </c>
      <c r="N32" s="668">
        <v>44.025</v>
      </c>
      <c r="O32" s="666"/>
      <c r="P32" s="666">
        <f t="shared" si="14"/>
        <v>44.025</v>
      </c>
      <c r="Q32" s="670">
        <f t="shared" si="15"/>
        <v>1.0864963089153892</v>
      </c>
    </row>
    <row r="33" spans="1:17" s="171" customFormat="1" ht="18" customHeight="1">
      <c r="A33" s="664" t="s">
        <v>232</v>
      </c>
      <c r="B33" s="665">
        <v>34.212</v>
      </c>
      <c r="C33" s="666">
        <v>0</v>
      </c>
      <c r="D33" s="666">
        <f t="shared" si="8"/>
        <v>34.212</v>
      </c>
      <c r="E33" s="667">
        <f t="shared" si="9"/>
        <v>0.0024454571979944</v>
      </c>
      <c r="F33" s="668">
        <v>24.918</v>
      </c>
      <c r="G33" s="666"/>
      <c r="H33" s="666">
        <f t="shared" si="10"/>
        <v>24.918</v>
      </c>
      <c r="I33" s="669">
        <f t="shared" si="11"/>
        <v>0.37298338550445487</v>
      </c>
      <c r="J33" s="668">
        <v>65.877</v>
      </c>
      <c r="K33" s="666"/>
      <c r="L33" s="666">
        <f t="shared" si="12"/>
        <v>65.877</v>
      </c>
      <c r="M33" s="669">
        <f t="shared" si="13"/>
        <v>0.002415883418561768</v>
      </c>
      <c r="N33" s="668">
        <v>42.088</v>
      </c>
      <c r="O33" s="666"/>
      <c r="P33" s="666">
        <f t="shared" si="14"/>
        <v>42.088</v>
      </c>
      <c r="Q33" s="670">
        <f t="shared" si="15"/>
        <v>0.5652204904010643</v>
      </c>
    </row>
    <row r="34" spans="1:17" s="171" customFormat="1" ht="18" customHeight="1">
      <c r="A34" s="664" t="s">
        <v>259</v>
      </c>
      <c r="B34" s="665">
        <v>5.459</v>
      </c>
      <c r="C34" s="666">
        <v>26.288</v>
      </c>
      <c r="D34" s="666">
        <f t="shared" si="8"/>
        <v>31.747</v>
      </c>
      <c r="E34" s="667">
        <f t="shared" si="9"/>
        <v>0.002269260191299199</v>
      </c>
      <c r="F34" s="668">
        <v>16.898</v>
      </c>
      <c r="G34" s="666">
        <v>19.701999999999998</v>
      </c>
      <c r="H34" s="666">
        <f t="shared" si="10"/>
        <v>36.599999999999994</v>
      </c>
      <c r="I34" s="669">
        <f t="shared" si="11"/>
        <v>-0.13259562841530037</v>
      </c>
      <c r="J34" s="668">
        <v>15.59</v>
      </c>
      <c r="K34" s="666">
        <v>55.70399999999999</v>
      </c>
      <c r="L34" s="666">
        <f t="shared" si="12"/>
        <v>71.294</v>
      </c>
      <c r="M34" s="669">
        <f t="shared" si="13"/>
        <v>0.002614539102311014</v>
      </c>
      <c r="N34" s="668">
        <v>46.446</v>
      </c>
      <c r="O34" s="666">
        <v>41.576</v>
      </c>
      <c r="P34" s="666">
        <f t="shared" si="14"/>
        <v>88.02199999999999</v>
      </c>
      <c r="Q34" s="670">
        <f t="shared" si="15"/>
        <v>-0.19004339824134875</v>
      </c>
    </row>
    <row r="35" spans="1:17" s="171" customFormat="1" ht="18" customHeight="1">
      <c r="A35" s="664" t="s">
        <v>253</v>
      </c>
      <c r="B35" s="665">
        <v>6.25</v>
      </c>
      <c r="C35" s="666">
        <v>22.667</v>
      </c>
      <c r="D35" s="666">
        <f t="shared" si="8"/>
        <v>28.917</v>
      </c>
      <c r="E35" s="667">
        <f t="shared" si="9"/>
        <v>0.002066973161300247</v>
      </c>
      <c r="F35" s="668">
        <v>3.1630000000000003</v>
      </c>
      <c r="G35" s="666">
        <v>16.485</v>
      </c>
      <c r="H35" s="666">
        <f t="shared" si="10"/>
        <v>19.648</v>
      </c>
      <c r="I35" s="669">
        <f t="shared" si="11"/>
        <v>0.4717528501628665</v>
      </c>
      <c r="J35" s="668">
        <v>9.34</v>
      </c>
      <c r="K35" s="666">
        <v>31.953000000000003</v>
      </c>
      <c r="L35" s="666">
        <f t="shared" si="12"/>
        <v>41.293000000000006</v>
      </c>
      <c r="M35" s="669">
        <f t="shared" si="13"/>
        <v>0.001514323269163306</v>
      </c>
      <c r="N35" s="668">
        <v>4.811</v>
      </c>
      <c r="O35" s="666">
        <v>31.351000000000003</v>
      </c>
      <c r="P35" s="666">
        <f t="shared" si="14"/>
        <v>36.162000000000006</v>
      </c>
      <c r="Q35" s="670">
        <f t="shared" si="15"/>
        <v>0.1418892760356174</v>
      </c>
    </row>
    <row r="36" spans="1:17" s="171" customFormat="1" ht="18" customHeight="1">
      <c r="A36" s="664" t="s">
        <v>244</v>
      </c>
      <c r="B36" s="665">
        <v>28.133000000000003</v>
      </c>
      <c r="C36" s="666">
        <v>0</v>
      </c>
      <c r="D36" s="666">
        <f aca="true" t="shared" si="24" ref="D36:D44">C36+B36</f>
        <v>28.133000000000003</v>
      </c>
      <c r="E36" s="667">
        <f aca="true" t="shared" si="25" ref="E36:E44">D36/$D$8</f>
        <v>0.0020109332208341065</v>
      </c>
      <c r="F36" s="668">
        <v>26.767</v>
      </c>
      <c r="G36" s="666">
        <v>9.276</v>
      </c>
      <c r="H36" s="666">
        <f aca="true" t="shared" si="26" ref="H36:H44">G36+F36</f>
        <v>36.043</v>
      </c>
      <c r="I36" s="669">
        <f aca="true" t="shared" si="27" ref="I36:I44">(D36/H36-1)</f>
        <v>-0.21946008933773542</v>
      </c>
      <c r="J36" s="668">
        <v>56.036</v>
      </c>
      <c r="K36" s="666">
        <v>3.512</v>
      </c>
      <c r="L36" s="666">
        <f aca="true" t="shared" si="28" ref="L36:L44">K36+J36</f>
        <v>59.548</v>
      </c>
      <c r="M36" s="669">
        <f aca="true" t="shared" si="29" ref="M36:M44">(L36/$L$8)</f>
        <v>0.0021837822883330475</v>
      </c>
      <c r="N36" s="668">
        <v>54.117999999999995</v>
      </c>
      <c r="O36" s="666">
        <v>18.042</v>
      </c>
      <c r="P36" s="666">
        <f aca="true" t="shared" si="30" ref="P36:P44">O36+N36</f>
        <v>72.16</v>
      </c>
      <c r="Q36" s="670">
        <f aca="true" t="shared" si="31" ref="Q36:Q44">(L36/P36-1)</f>
        <v>-0.17477827050997774</v>
      </c>
    </row>
    <row r="37" spans="1:17" s="171" customFormat="1" ht="18" customHeight="1">
      <c r="A37" s="664" t="s">
        <v>231</v>
      </c>
      <c r="B37" s="665">
        <v>24.5</v>
      </c>
      <c r="C37" s="666">
        <v>0</v>
      </c>
      <c r="D37" s="666">
        <f t="shared" si="24"/>
        <v>24.5</v>
      </c>
      <c r="E37" s="667">
        <f t="shared" si="25"/>
        <v>0.0017512481395669003</v>
      </c>
      <c r="F37" s="668">
        <v>38.576</v>
      </c>
      <c r="G37" s="666">
        <v>0.5</v>
      </c>
      <c r="H37" s="666">
        <f t="shared" si="26"/>
        <v>39.076</v>
      </c>
      <c r="I37" s="669">
        <f t="shared" si="27"/>
        <v>-0.3730166854335142</v>
      </c>
      <c r="J37" s="668">
        <v>60.417</v>
      </c>
      <c r="K37" s="666">
        <v>11.104</v>
      </c>
      <c r="L37" s="666">
        <f t="shared" si="28"/>
        <v>71.521</v>
      </c>
      <c r="M37" s="669">
        <f t="shared" si="29"/>
        <v>0.0026228637912921993</v>
      </c>
      <c r="N37" s="668">
        <v>68.094</v>
      </c>
      <c r="O37" s="666">
        <v>6</v>
      </c>
      <c r="P37" s="666">
        <f t="shared" si="30"/>
        <v>74.094</v>
      </c>
      <c r="Q37" s="670">
        <f t="shared" si="31"/>
        <v>-0.03472615866331952</v>
      </c>
    </row>
    <row r="38" spans="1:17" s="171" customFormat="1" ht="18" customHeight="1">
      <c r="A38" s="664" t="s">
        <v>257</v>
      </c>
      <c r="B38" s="665">
        <v>21.125</v>
      </c>
      <c r="C38" s="666">
        <v>0.25</v>
      </c>
      <c r="D38" s="666">
        <f t="shared" si="24"/>
        <v>21.375</v>
      </c>
      <c r="E38" s="667">
        <f t="shared" si="25"/>
        <v>0.0015278746523772447</v>
      </c>
      <c r="F38" s="668">
        <v>22.252</v>
      </c>
      <c r="G38" s="666">
        <v>1.39</v>
      </c>
      <c r="H38" s="666">
        <f t="shared" si="26"/>
        <v>23.642</v>
      </c>
      <c r="I38" s="669">
        <f t="shared" si="27"/>
        <v>-0.09588867270112511</v>
      </c>
      <c r="J38" s="668">
        <v>42.927</v>
      </c>
      <c r="K38" s="666">
        <v>0.85</v>
      </c>
      <c r="L38" s="666">
        <f t="shared" si="28"/>
        <v>43.777</v>
      </c>
      <c r="M38" s="669">
        <f t="shared" si="29"/>
        <v>0.001605418103653453</v>
      </c>
      <c r="N38" s="668">
        <v>47.37</v>
      </c>
      <c r="O38" s="666">
        <v>2.99</v>
      </c>
      <c r="P38" s="666">
        <f t="shared" si="30"/>
        <v>50.36</v>
      </c>
      <c r="Q38" s="670">
        <f t="shared" si="31"/>
        <v>-0.13071882446386018</v>
      </c>
    </row>
    <row r="39" spans="1:17" s="171" customFormat="1" ht="18" customHeight="1">
      <c r="A39" s="664" t="s">
        <v>237</v>
      </c>
      <c r="B39" s="665">
        <v>16.891</v>
      </c>
      <c r="C39" s="666">
        <v>2.094</v>
      </c>
      <c r="D39" s="666">
        <f t="shared" si="24"/>
        <v>18.985</v>
      </c>
      <c r="E39" s="667">
        <f t="shared" si="25"/>
        <v>0.001357038609374596</v>
      </c>
      <c r="F39" s="668">
        <v>23.243000000000002</v>
      </c>
      <c r="G39" s="666">
        <v>1.855</v>
      </c>
      <c r="H39" s="666">
        <f t="shared" si="26"/>
        <v>25.098000000000003</v>
      </c>
      <c r="I39" s="669">
        <f t="shared" si="27"/>
        <v>-0.24356522432066308</v>
      </c>
      <c r="J39" s="668">
        <v>38.521</v>
      </c>
      <c r="K39" s="666">
        <v>2.192</v>
      </c>
      <c r="L39" s="666">
        <f t="shared" si="28"/>
        <v>40.713</v>
      </c>
      <c r="M39" s="669">
        <f t="shared" si="29"/>
        <v>0.0014930531387267979</v>
      </c>
      <c r="N39" s="668">
        <v>54.514</v>
      </c>
      <c r="O39" s="666">
        <v>3.5759999999999996</v>
      </c>
      <c r="P39" s="666">
        <f t="shared" si="30"/>
        <v>58.09</v>
      </c>
      <c r="Q39" s="670">
        <f t="shared" si="31"/>
        <v>-0.2991392666551902</v>
      </c>
    </row>
    <row r="40" spans="1:17" s="171" customFormat="1" ht="18" customHeight="1">
      <c r="A40" s="664" t="s">
        <v>236</v>
      </c>
      <c r="B40" s="665">
        <v>13.971</v>
      </c>
      <c r="C40" s="666">
        <v>1.7020000000000002</v>
      </c>
      <c r="D40" s="666">
        <f t="shared" si="24"/>
        <v>15.673</v>
      </c>
      <c r="E40" s="667">
        <f t="shared" si="25"/>
        <v>0.0011202984527115113</v>
      </c>
      <c r="F40" s="668">
        <v>24.201</v>
      </c>
      <c r="G40" s="666">
        <v>2.4299999999999997</v>
      </c>
      <c r="H40" s="666">
        <f t="shared" si="26"/>
        <v>26.631</v>
      </c>
      <c r="I40" s="669">
        <f t="shared" si="27"/>
        <v>-0.4114753482783222</v>
      </c>
      <c r="J40" s="668">
        <v>20.801000000000002</v>
      </c>
      <c r="K40" s="666">
        <v>2.5059999999999993</v>
      </c>
      <c r="L40" s="666">
        <f t="shared" si="28"/>
        <v>23.307000000000002</v>
      </c>
      <c r="M40" s="669">
        <f t="shared" si="29"/>
        <v>0.0008547291897994617</v>
      </c>
      <c r="N40" s="668">
        <v>50.627</v>
      </c>
      <c r="O40" s="666">
        <v>7.1519999999999975</v>
      </c>
      <c r="P40" s="666">
        <f t="shared" si="30"/>
        <v>57.778999999999996</v>
      </c>
      <c r="Q40" s="670">
        <f t="shared" si="31"/>
        <v>-0.5966181484622439</v>
      </c>
    </row>
    <row r="41" spans="1:17" s="171" customFormat="1" ht="18" customHeight="1">
      <c r="A41" s="664" t="s">
        <v>248</v>
      </c>
      <c r="B41" s="665">
        <v>13.461</v>
      </c>
      <c r="C41" s="666">
        <v>0.114</v>
      </c>
      <c r="D41" s="666">
        <f t="shared" si="24"/>
        <v>13.575000000000001</v>
      </c>
      <c r="E41" s="667">
        <f t="shared" si="25"/>
        <v>0.0009703344283518642</v>
      </c>
      <c r="F41" s="668">
        <v>6.786</v>
      </c>
      <c r="G41" s="666"/>
      <c r="H41" s="666">
        <f t="shared" si="26"/>
        <v>6.786</v>
      </c>
      <c r="I41" s="669">
        <f t="shared" si="27"/>
        <v>1.0004420866489836</v>
      </c>
      <c r="J41" s="668">
        <v>18.501</v>
      </c>
      <c r="K41" s="666">
        <v>0.114</v>
      </c>
      <c r="L41" s="666">
        <f t="shared" si="28"/>
        <v>18.615000000000002</v>
      </c>
      <c r="M41" s="669">
        <f t="shared" si="29"/>
        <v>0.00068266116909585</v>
      </c>
      <c r="N41" s="668">
        <v>15.011999999999999</v>
      </c>
      <c r="O41" s="666"/>
      <c r="P41" s="666">
        <f t="shared" si="30"/>
        <v>15.011999999999999</v>
      </c>
      <c r="Q41" s="670">
        <f t="shared" si="31"/>
        <v>0.24000799360511604</v>
      </c>
    </row>
    <row r="42" spans="1:17" s="171" customFormat="1" ht="18" customHeight="1">
      <c r="A42" s="664" t="s">
        <v>263</v>
      </c>
      <c r="B42" s="665">
        <v>13.289000000000001</v>
      </c>
      <c r="C42" s="666">
        <v>0.03</v>
      </c>
      <c r="D42" s="666">
        <f t="shared" si="24"/>
        <v>13.319</v>
      </c>
      <c r="E42" s="667">
        <f t="shared" si="25"/>
        <v>0.0009520356722812876</v>
      </c>
      <c r="F42" s="668">
        <v>5.046</v>
      </c>
      <c r="G42" s="666"/>
      <c r="H42" s="666">
        <f t="shared" si="26"/>
        <v>5.046</v>
      </c>
      <c r="I42" s="669">
        <f t="shared" si="27"/>
        <v>1.6395164486722158</v>
      </c>
      <c r="J42" s="668">
        <v>18.952</v>
      </c>
      <c r="K42" s="666">
        <v>0.5</v>
      </c>
      <c r="L42" s="666">
        <f t="shared" si="28"/>
        <v>19.452</v>
      </c>
      <c r="M42" s="669">
        <f t="shared" si="29"/>
        <v>0.0007133561676740519</v>
      </c>
      <c r="N42" s="668">
        <v>10.719999999999999</v>
      </c>
      <c r="O42" s="666">
        <v>0.62</v>
      </c>
      <c r="P42" s="666">
        <f t="shared" si="30"/>
        <v>11.339999999999998</v>
      </c>
      <c r="Q42" s="670">
        <f t="shared" si="31"/>
        <v>0.7153439153439158</v>
      </c>
    </row>
    <row r="43" spans="1:17" s="171" customFormat="1" ht="18" customHeight="1">
      <c r="A43" s="664" t="s">
        <v>250</v>
      </c>
      <c r="B43" s="665">
        <v>12.975999999999999</v>
      </c>
      <c r="C43" s="666">
        <v>0</v>
      </c>
      <c r="D43" s="666">
        <f t="shared" si="24"/>
        <v>12.975999999999999</v>
      </c>
      <c r="E43" s="667">
        <f t="shared" si="25"/>
        <v>0.0009275181983273509</v>
      </c>
      <c r="F43" s="668">
        <v>19.426</v>
      </c>
      <c r="G43" s="666"/>
      <c r="H43" s="666">
        <f t="shared" si="26"/>
        <v>19.426</v>
      </c>
      <c r="I43" s="669">
        <f t="shared" si="27"/>
        <v>-0.33202923916400695</v>
      </c>
      <c r="J43" s="668">
        <v>26.207</v>
      </c>
      <c r="K43" s="666">
        <v>1.631</v>
      </c>
      <c r="L43" s="666">
        <f t="shared" si="28"/>
        <v>27.838</v>
      </c>
      <c r="M43" s="669">
        <f t="shared" si="29"/>
        <v>0.001020892915675008</v>
      </c>
      <c r="N43" s="668">
        <v>35</v>
      </c>
      <c r="O43" s="666">
        <v>0.013</v>
      </c>
      <c r="P43" s="666">
        <f t="shared" si="30"/>
        <v>35.013</v>
      </c>
      <c r="Q43" s="670">
        <f t="shared" si="31"/>
        <v>-0.20492388541398898</v>
      </c>
    </row>
    <row r="44" spans="1:17" s="171" customFormat="1" ht="18" customHeight="1">
      <c r="A44" s="664" t="s">
        <v>238</v>
      </c>
      <c r="B44" s="665">
        <v>11.363</v>
      </c>
      <c r="C44" s="666">
        <v>0.055</v>
      </c>
      <c r="D44" s="666">
        <f t="shared" si="24"/>
        <v>11.418</v>
      </c>
      <c r="E44" s="667">
        <f t="shared" si="25"/>
        <v>0.0008161531125540761</v>
      </c>
      <c r="F44" s="668">
        <v>10.5</v>
      </c>
      <c r="G44" s="666">
        <v>1.263</v>
      </c>
      <c r="H44" s="666">
        <f t="shared" si="26"/>
        <v>11.763</v>
      </c>
      <c r="I44" s="669">
        <f t="shared" si="27"/>
        <v>-0.02932925274164755</v>
      </c>
      <c r="J44" s="668">
        <v>18.23</v>
      </c>
      <c r="K44" s="666">
        <v>1.3639999999999999</v>
      </c>
      <c r="L44" s="666">
        <f t="shared" si="28"/>
        <v>19.594</v>
      </c>
      <c r="M44" s="669">
        <f t="shared" si="29"/>
        <v>0.0007185636823671279</v>
      </c>
      <c r="N44" s="668">
        <v>20.580000000000002</v>
      </c>
      <c r="O44" s="666">
        <v>2.8819999999999997</v>
      </c>
      <c r="P44" s="666">
        <f t="shared" si="30"/>
        <v>23.462000000000003</v>
      </c>
      <c r="Q44" s="670">
        <f t="shared" si="31"/>
        <v>-0.16486233057710342</v>
      </c>
    </row>
    <row r="45" spans="1:17" s="171" customFormat="1" ht="18" customHeight="1">
      <c r="A45" s="664" t="s">
        <v>264</v>
      </c>
      <c r="B45" s="665">
        <v>0</v>
      </c>
      <c r="C45" s="666">
        <v>10.182</v>
      </c>
      <c r="D45" s="666">
        <f aca="true" t="shared" si="32" ref="D45:D52">C45+B45</f>
        <v>10.182</v>
      </c>
      <c r="E45" s="667">
        <f aca="true" t="shared" si="33" ref="E45:E52">D45/$D$8</f>
        <v>0.0007278044309008237</v>
      </c>
      <c r="F45" s="668">
        <v>0.065</v>
      </c>
      <c r="G45" s="666"/>
      <c r="H45" s="666">
        <f aca="true" t="shared" si="34" ref="H45:H52">G45+F45</f>
        <v>0.065</v>
      </c>
      <c r="I45" s="669">
        <f aca="true" t="shared" si="35" ref="I45:I52">(D45/H45-1)</f>
        <v>155.64615384615385</v>
      </c>
      <c r="J45" s="668"/>
      <c r="K45" s="666">
        <v>21.909</v>
      </c>
      <c r="L45" s="666">
        <f aca="true" t="shared" si="36" ref="L45:L52">K45+J45</f>
        <v>21.909</v>
      </c>
      <c r="M45" s="669">
        <f aca="true" t="shared" si="37" ref="M45:M52">(L45/$L$8)</f>
        <v>0.0008034608409197409</v>
      </c>
      <c r="N45" s="668">
        <v>0.157</v>
      </c>
      <c r="O45" s="666"/>
      <c r="P45" s="666">
        <f aca="true" t="shared" si="38" ref="P45:P52">O45+N45</f>
        <v>0.157</v>
      </c>
      <c r="Q45" s="670">
        <f aca="true" t="shared" si="39" ref="Q45:Q52">(L45/P45-1)</f>
        <v>138.54777070063693</v>
      </c>
    </row>
    <row r="46" spans="1:17" s="171" customFormat="1" ht="18" customHeight="1">
      <c r="A46" s="664" t="s">
        <v>235</v>
      </c>
      <c r="B46" s="665">
        <v>9.029</v>
      </c>
      <c r="C46" s="666">
        <v>0.02</v>
      </c>
      <c r="D46" s="666">
        <f t="shared" si="32"/>
        <v>9.049</v>
      </c>
      <c r="E46" s="667">
        <f t="shared" si="33"/>
        <v>0.000646818139385342</v>
      </c>
      <c r="F46" s="668">
        <v>12.145</v>
      </c>
      <c r="G46" s="666"/>
      <c r="H46" s="666">
        <f t="shared" si="34"/>
        <v>12.145</v>
      </c>
      <c r="I46" s="669">
        <f t="shared" si="35"/>
        <v>-0.2549197200494031</v>
      </c>
      <c r="J46" s="668">
        <v>23.669</v>
      </c>
      <c r="K46" s="666">
        <v>0.02</v>
      </c>
      <c r="L46" s="666">
        <f t="shared" si="36"/>
        <v>23.689</v>
      </c>
      <c r="M46" s="669">
        <f t="shared" si="37"/>
        <v>0.0008687381377766098</v>
      </c>
      <c r="N46" s="668">
        <v>22.345000000000002</v>
      </c>
      <c r="O46" s="666"/>
      <c r="P46" s="666">
        <f t="shared" si="38"/>
        <v>22.345000000000002</v>
      </c>
      <c r="Q46" s="670">
        <f t="shared" si="39"/>
        <v>0.06014768404564763</v>
      </c>
    </row>
    <row r="47" spans="1:17" s="171" customFormat="1" ht="18" customHeight="1">
      <c r="A47" s="664" t="s">
        <v>262</v>
      </c>
      <c r="B47" s="665">
        <v>7.5009999999999994</v>
      </c>
      <c r="C47" s="666">
        <v>0</v>
      </c>
      <c r="D47" s="666">
        <f t="shared" si="32"/>
        <v>7.5009999999999994</v>
      </c>
      <c r="E47" s="667">
        <f t="shared" si="33"/>
        <v>0.0005361678487710742</v>
      </c>
      <c r="F47" s="668">
        <v>9.743</v>
      </c>
      <c r="G47" s="666">
        <v>6.365000000000001</v>
      </c>
      <c r="H47" s="666">
        <f t="shared" si="34"/>
        <v>16.108</v>
      </c>
      <c r="I47" s="669">
        <f t="shared" si="35"/>
        <v>-0.5343307673205862</v>
      </c>
      <c r="J47" s="668">
        <v>12.553999999999998</v>
      </c>
      <c r="K47" s="666">
        <v>0.7</v>
      </c>
      <c r="L47" s="666">
        <f t="shared" si="36"/>
        <v>13.253999999999998</v>
      </c>
      <c r="M47" s="669">
        <f t="shared" si="37"/>
        <v>0.00048605915311288717</v>
      </c>
      <c r="N47" s="668">
        <v>19.090000000000003</v>
      </c>
      <c r="O47" s="666">
        <v>9.849000000000002</v>
      </c>
      <c r="P47" s="666">
        <f t="shared" si="38"/>
        <v>28.939000000000007</v>
      </c>
      <c r="Q47" s="670">
        <f t="shared" si="39"/>
        <v>-0.5420021424375412</v>
      </c>
    </row>
    <row r="48" spans="1:17" s="171" customFormat="1" ht="18" customHeight="1">
      <c r="A48" s="664" t="s">
        <v>261</v>
      </c>
      <c r="B48" s="665">
        <v>4.528</v>
      </c>
      <c r="C48" s="666">
        <v>0.098</v>
      </c>
      <c r="D48" s="666">
        <f t="shared" si="32"/>
        <v>4.6259999999999994</v>
      </c>
      <c r="E48" s="667">
        <f t="shared" si="33"/>
        <v>0.000330664240556591</v>
      </c>
      <c r="F48" s="668">
        <v>4.0969999999999995</v>
      </c>
      <c r="G48" s="666"/>
      <c r="H48" s="666">
        <f t="shared" si="34"/>
        <v>4.0969999999999995</v>
      </c>
      <c r="I48" s="669">
        <f t="shared" si="35"/>
        <v>0.12911886746399803</v>
      </c>
      <c r="J48" s="668">
        <v>8.879999999999999</v>
      </c>
      <c r="K48" s="666">
        <v>0.198</v>
      </c>
      <c r="L48" s="666">
        <f t="shared" si="36"/>
        <v>9.078</v>
      </c>
      <c r="M48" s="669">
        <f t="shared" si="37"/>
        <v>0.00033291421397003095</v>
      </c>
      <c r="N48" s="668">
        <v>7.304</v>
      </c>
      <c r="O48" s="666">
        <v>3.365</v>
      </c>
      <c r="P48" s="666">
        <f t="shared" si="38"/>
        <v>10.669</v>
      </c>
      <c r="Q48" s="670">
        <f t="shared" si="39"/>
        <v>-0.14912362920611122</v>
      </c>
    </row>
    <row r="49" spans="1:17" s="171" customFormat="1" ht="18" customHeight="1">
      <c r="A49" s="664" t="s">
        <v>251</v>
      </c>
      <c r="B49" s="665">
        <v>4.5889999999999995</v>
      </c>
      <c r="C49" s="666">
        <v>0</v>
      </c>
      <c r="D49" s="666">
        <f t="shared" si="32"/>
        <v>4.5889999999999995</v>
      </c>
      <c r="E49" s="667">
        <f t="shared" si="33"/>
        <v>0.0003280194984682655</v>
      </c>
      <c r="F49" s="668">
        <v>2.939</v>
      </c>
      <c r="G49" s="666">
        <v>0.015</v>
      </c>
      <c r="H49" s="666">
        <f t="shared" si="34"/>
        <v>2.954</v>
      </c>
      <c r="I49" s="669">
        <f t="shared" si="35"/>
        <v>0.5534867975626268</v>
      </c>
      <c r="J49" s="668">
        <v>7.925</v>
      </c>
      <c r="K49" s="666">
        <v>0.22</v>
      </c>
      <c r="L49" s="666">
        <f t="shared" si="36"/>
        <v>8.145</v>
      </c>
      <c r="M49" s="669">
        <f t="shared" si="37"/>
        <v>0.00029869864207820025</v>
      </c>
      <c r="N49" s="668">
        <v>6.705000000000001</v>
      </c>
      <c r="O49" s="666">
        <v>0.251</v>
      </c>
      <c r="P49" s="666">
        <f t="shared" si="38"/>
        <v>6.956000000000001</v>
      </c>
      <c r="Q49" s="670">
        <f t="shared" si="39"/>
        <v>0.17093156986773983</v>
      </c>
    </row>
    <row r="50" spans="1:17" s="171" customFormat="1" ht="18" customHeight="1">
      <c r="A50" s="664" t="s">
        <v>258</v>
      </c>
      <c r="B50" s="665">
        <v>3.2359999999999998</v>
      </c>
      <c r="C50" s="666">
        <v>0</v>
      </c>
      <c r="D50" s="666">
        <f t="shared" si="32"/>
        <v>3.2359999999999998</v>
      </c>
      <c r="E50" s="667">
        <f t="shared" si="33"/>
        <v>0.0002313077134546322</v>
      </c>
      <c r="F50" s="668">
        <v>7.009</v>
      </c>
      <c r="G50" s="666"/>
      <c r="H50" s="666">
        <f t="shared" si="34"/>
        <v>7.009</v>
      </c>
      <c r="I50" s="669">
        <f t="shared" si="35"/>
        <v>-0.5383078898558996</v>
      </c>
      <c r="J50" s="668">
        <v>7.924</v>
      </c>
      <c r="K50" s="666">
        <v>4.4</v>
      </c>
      <c r="L50" s="666">
        <f t="shared" si="36"/>
        <v>12.324000000000002</v>
      </c>
      <c r="M50" s="669">
        <f t="shared" si="37"/>
        <v>0.00045195359913710755</v>
      </c>
      <c r="N50" s="668">
        <v>14.088000000000001</v>
      </c>
      <c r="O50" s="666"/>
      <c r="P50" s="666">
        <f t="shared" si="38"/>
        <v>14.088000000000001</v>
      </c>
      <c r="Q50" s="670">
        <f t="shared" si="39"/>
        <v>-0.12521294718909703</v>
      </c>
    </row>
    <row r="51" spans="1:17" s="171" customFormat="1" ht="18" customHeight="1">
      <c r="A51" s="664" t="s">
        <v>256</v>
      </c>
      <c r="B51" s="665">
        <v>1.885</v>
      </c>
      <c r="C51" s="666">
        <v>0</v>
      </c>
      <c r="D51" s="666">
        <f t="shared" si="32"/>
        <v>1.885</v>
      </c>
      <c r="E51" s="667">
        <f t="shared" si="33"/>
        <v>0.0001347388874728003</v>
      </c>
      <c r="F51" s="668">
        <v>14.466000000000001</v>
      </c>
      <c r="G51" s="666">
        <v>5.895</v>
      </c>
      <c r="H51" s="666">
        <f t="shared" si="34"/>
        <v>20.361</v>
      </c>
      <c r="I51" s="669">
        <f t="shared" si="35"/>
        <v>-0.9074210500466579</v>
      </c>
      <c r="J51" s="668">
        <v>3.411</v>
      </c>
      <c r="K51" s="666">
        <v>3.841</v>
      </c>
      <c r="L51" s="666">
        <f t="shared" si="36"/>
        <v>7.252000000000001</v>
      </c>
      <c r="M51" s="669">
        <f t="shared" si="37"/>
        <v>0.000265949975733715</v>
      </c>
      <c r="N51" s="668">
        <v>29.855000000000004</v>
      </c>
      <c r="O51" s="666">
        <v>5.895</v>
      </c>
      <c r="P51" s="666">
        <f t="shared" si="38"/>
        <v>35.75</v>
      </c>
      <c r="Q51" s="670">
        <f t="shared" si="39"/>
        <v>-0.7971468531468531</v>
      </c>
    </row>
    <row r="52" spans="1:17" s="171" customFormat="1" ht="18" customHeight="1" thickBot="1">
      <c r="A52" s="692" t="s">
        <v>266</v>
      </c>
      <c r="B52" s="693">
        <v>1140.7979999999995</v>
      </c>
      <c r="C52" s="694">
        <v>1056.345</v>
      </c>
      <c r="D52" s="694">
        <f t="shared" si="32"/>
        <v>2197.1429999999996</v>
      </c>
      <c r="E52" s="695">
        <f t="shared" si="33"/>
        <v>0.15705071800458928</v>
      </c>
      <c r="F52" s="696">
        <v>1284.906</v>
      </c>
      <c r="G52" s="694">
        <v>629.6966000000002</v>
      </c>
      <c r="H52" s="694">
        <f t="shared" si="34"/>
        <v>1914.6026000000002</v>
      </c>
      <c r="I52" s="697">
        <f t="shared" si="35"/>
        <v>0.14757130278628017</v>
      </c>
      <c r="J52" s="696">
        <v>2036.3179999999995</v>
      </c>
      <c r="K52" s="694">
        <v>2066.634999999997</v>
      </c>
      <c r="L52" s="694">
        <f t="shared" si="36"/>
        <v>4102.952999999997</v>
      </c>
      <c r="M52" s="697">
        <f t="shared" si="37"/>
        <v>0.15046611290493275</v>
      </c>
      <c r="N52" s="696">
        <v>2453.346999999995</v>
      </c>
      <c r="O52" s="694">
        <v>1213.0655999999956</v>
      </c>
      <c r="P52" s="694">
        <f t="shared" si="38"/>
        <v>3666.4125999999906</v>
      </c>
      <c r="Q52" s="698">
        <f t="shared" si="39"/>
        <v>0.11906472283016023</v>
      </c>
    </row>
    <row r="53" ht="8.25" customHeight="1">
      <c r="A53" s="116"/>
    </row>
    <row r="54" ht="13.5" customHeight="1">
      <c r="A54" s="116" t="s">
        <v>51</v>
      </c>
    </row>
    <row r="55" ht="14.25">
      <c r="A55" s="88" t="s">
        <v>493</v>
      </c>
    </row>
  </sheetData>
  <sheetProtection/>
  <mergeCells count="14">
    <mergeCell ref="B6:D6"/>
    <mergeCell ref="E6:E7"/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</mergeCells>
  <conditionalFormatting sqref="Q53:Q65536 I53:I65536 I3 Q3">
    <cfRule type="cellIs" priority="4" dxfId="93" operator="lessThan" stopIfTrue="1">
      <formula>0</formula>
    </cfRule>
  </conditionalFormatting>
  <conditionalFormatting sqref="I8:I52 Q8:Q52">
    <cfRule type="cellIs" priority="5" dxfId="93" operator="lessThan">
      <formula>0</formula>
    </cfRule>
    <cfRule type="cellIs" priority="6" dxfId="95" operator="greaterThanOrEqual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97"/>
  <sheetViews>
    <sheetView showGridLines="0" zoomScale="80" zoomScaleNormal="80" zoomScalePageLayoutView="0" workbookViewId="0" topLeftCell="A1">
      <selection activeCell="A96" sqref="A96"/>
    </sheetView>
  </sheetViews>
  <sheetFormatPr defaultColWidth="8.00390625" defaultRowHeight="15"/>
  <cols>
    <col min="1" max="1" width="20.28125" style="123" customWidth="1"/>
    <col min="2" max="2" width="9.00390625" style="123" customWidth="1"/>
    <col min="3" max="3" width="10.421875" style="123" customWidth="1"/>
    <col min="4" max="4" width="8.57421875" style="123" customWidth="1"/>
    <col min="5" max="5" width="10.421875" style="123" customWidth="1"/>
    <col min="6" max="6" width="9.421875" style="123" customWidth="1"/>
    <col min="7" max="7" width="9.421875" style="123" bestFit="1" customWidth="1"/>
    <col min="8" max="8" width="9.28125" style="123" bestFit="1" customWidth="1"/>
    <col min="9" max="9" width="10.7109375" style="123" bestFit="1" customWidth="1"/>
    <col min="10" max="10" width="8.57421875" style="123" customWidth="1"/>
    <col min="11" max="11" width="10.421875" style="123" customWidth="1"/>
    <col min="12" max="12" width="9.28125" style="123" bestFit="1" customWidth="1"/>
    <col min="13" max="13" width="10.28125" style="123" bestFit="1" customWidth="1"/>
    <col min="14" max="15" width="11.140625" style="123" bestFit="1" customWidth="1"/>
    <col min="16" max="16" width="8.57421875" style="123" customWidth="1"/>
    <col min="17" max="17" width="10.28125" style="123" customWidth="1"/>
    <col min="18" max="18" width="11.140625" style="123" bestFit="1" customWidth="1"/>
    <col min="19" max="19" width="9.421875" style="123" bestFit="1" customWidth="1"/>
    <col min="20" max="21" width="11.140625" style="123" bestFit="1" customWidth="1"/>
    <col min="22" max="22" width="8.28125" style="123" customWidth="1"/>
    <col min="23" max="23" width="10.28125" style="123" customWidth="1"/>
    <col min="24" max="24" width="11.140625" style="123" bestFit="1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36" t="s">
        <v>28</v>
      </c>
      <c r="Y1" s="537"/>
    </row>
    <row r="2" ht="5.25" customHeight="1" thickBot="1"/>
    <row r="3" spans="1:25" ht="24.75" customHeight="1" thickTop="1">
      <c r="A3" s="598" t="s">
        <v>61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600"/>
    </row>
    <row r="4" spans="1:25" ht="16.5" customHeight="1" thickBot="1">
      <c r="A4" s="607" t="s">
        <v>45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608"/>
      <c r="S4" s="608"/>
      <c r="T4" s="608"/>
      <c r="U4" s="608"/>
      <c r="V4" s="608"/>
      <c r="W4" s="608"/>
      <c r="X4" s="608"/>
      <c r="Y4" s="609"/>
    </row>
    <row r="5" spans="1:25" s="233" customFormat="1" ht="15.75" customHeight="1" thickBot="1" thickTop="1">
      <c r="A5" s="541" t="s">
        <v>60</v>
      </c>
      <c r="B5" s="591" t="s">
        <v>36</v>
      </c>
      <c r="C5" s="592"/>
      <c r="D5" s="592"/>
      <c r="E5" s="592"/>
      <c r="F5" s="592"/>
      <c r="G5" s="592"/>
      <c r="H5" s="592"/>
      <c r="I5" s="592"/>
      <c r="J5" s="593"/>
      <c r="K5" s="593"/>
      <c r="L5" s="593"/>
      <c r="M5" s="594"/>
      <c r="N5" s="591" t="s">
        <v>35</v>
      </c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5"/>
    </row>
    <row r="6" spans="1:25" s="163" customFormat="1" ht="26.25" customHeight="1">
      <c r="A6" s="542"/>
      <c r="B6" s="583" t="s">
        <v>147</v>
      </c>
      <c r="C6" s="584"/>
      <c r="D6" s="584"/>
      <c r="E6" s="584"/>
      <c r="F6" s="584"/>
      <c r="G6" s="588" t="s">
        <v>34</v>
      </c>
      <c r="H6" s="583" t="s">
        <v>148</v>
      </c>
      <c r="I6" s="584"/>
      <c r="J6" s="584"/>
      <c r="K6" s="584"/>
      <c r="L6" s="584"/>
      <c r="M6" s="585" t="s">
        <v>33</v>
      </c>
      <c r="N6" s="583" t="s">
        <v>149</v>
      </c>
      <c r="O6" s="584"/>
      <c r="P6" s="584"/>
      <c r="Q6" s="584"/>
      <c r="R6" s="584"/>
      <c r="S6" s="588" t="s">
        <v>34</v>
      </c>
      <c r="T6" s="583" t="s">
        <v>150</v>
      </c>
      <c r="U6" s="584"/>
      <c r="V6" s="584"/>
      <c r="W6" s="584"/>
      <c r="X6" s="584"/>
      <c r="Y6" s="601" t="s">
        <v>33</v>
      </c>
    </row>
    <row r="7" spans="1:25" s="163" customFormat="1" ht="26.25" customHeight="1">
      <c r="A7" s="543"/>
      <c r="B7" s="606" t="s">
        <v>22</v>
      </c>
      <c r="C7" s="605"/>
      <c r="D7" s="604" t="s">
        <v>21</v>
      </c>
      <c r="E7" s="605"/>
      <c r="F7" s="596" t="s">
        <v>17</v>
      </c>
      <c r="G7" s="589"/>
      <c r="H7" s="606" t="s">
        <v>22</v>
      </c>
      <c r="I7" s="605"/>
      <c r="J7" s="604" t="s">
        <v>21</v>
      </c>
      <c r="K7" s="605"/>
      <c r="L7" s="596" t="s">
        <v>17</v>
      </c>
      <c r="M7" s="586"/>
      <c r="N7" s="606" t="s">
        <v>22</v>
      </c>
      <c r="O7" s="605"/>
      <c r="P7" s="604" t="s">
        <v>21</v>
      </c>
      <c r="Q7" s="605"/>
      <c r="R7" s="596" t="s">
        <v>17</v>
      </c>
      <c r="S7" s="589"/>
      <c r="T7" s="606" t="s">
        <v>22</v>
      </c>
      <c r="U7" s="605"/>
      <c r="V7" s="604" t="s">
        <v>21</v>
      </c>
      <c r="W7" s="605"/>
      <c r="X7" s="596" t="s">
        <v>17</v>
      </c>
      <c r="Y7" s="602"/>
    </row>
    <row r="8" spans="1:25" s="229" customFormat="1" ht="21" customHeight="1" thickBot="1">
      <c r="A8" s="544"/>
      <c r="B8" s="232" t="s">
        <v>19</v>
      </c>
      <c r="C8" s="230" t="s">
        <v>18</v>
      </c>
      <c r="D8" s="231" t="s">
        <v>19</v>
      </c>
      <c r="E8" s="230" t="s">
        <v>18</v>
      </c>
      <c r="F8" s="597"/>
      <c r="G8" s="590"/>
      <c r="H8" s="232" t="s">
        <v>19</v>
      </c>
      <c r="I8" s="230" t="s">
        <v>18</v>
      </c>
      <c r="J8" s="231" t="s">
        <v>19</v>
      </c>
      <c r="K8" s="230" t="s">
        <v>18</v>
      </c>
      <c r="L8" s="597"/>
      <c r="M8" s="587"/>
      <c r="N8" s="232" t="s">
        <v>19</v>
      </c>
      <c r="O8" s="230" t="s">
        <v>18</v>
      </c>
      <c r="P8" s="231" t="s">
        <v>19</v>
      </c>
      <c r="Q8" s="230" t="s">
        <v>18</v>
      </c>
      <c r="R8" s="597"/>
      <c r="S8" s="590"/>
      <c r="T8" s="232" t="s">
        <v>19</v>
      </c>
      <c r="U8" s="230" t="s">
        <v>18</v>
      </c>
      <c r="V8" s="231" t="s">
        <v>19</v>
      </c>
      <c r="W8" s="230" t="s">
        <v>18</v>
      </c>
      <c r="X8" s="597"/>
      <c r="Y8" s="603"/>
    </row>
    <row r="9" spans="1:25" s="222" customFormat="1" ht="18" customHeight="1" thickBot="1" thickTop="1">
      <c r="A9" s="228" t="s">
        <v>24</v>
      </c>
      <c r="B9" s="226">
        <f>B10+B37+B53+B68+B88+B95</f>
        <v>434132</v>
      </c>
      <c r="C9" s="225">
        <f>C10+C37+C53+C68+C88+C95</f>
        <v>399361</v>
      </c>
      <c r="D9" s="224">
        <f>D10+D37+D53+D68+D88+D95</f>
        <v>2462</v>
      </c>
      <c r="E9" s="225">
        <f>E10+E37+E53+E68+E88+E95</f>
        <v>1323</v>
      </c>
      <c r="F9" s="224">
        <f aca="true" t="shared" si="0" ref="F9:F51">SUM(B9:E9)</f>
        <v>837278</v>
      </c>
      <c r="G9" s="227">
        <f aca="true" t="shared" si="1" ref="G9:G51">F9/$F$9</f>
        <v>1</v>
      </c>
      <c r="H9" s="226">
        <f>H10+H37+H53+H68+H88+H95</f>
        <v>376915</v>
      </c>
      <c r="I9" s="225">
        <f>I10+I37+I53+I68+I88+I95</f>
        <v>359389</v>
      </c>
      <c r="J9" s="224">
        <f>J10+J37+J53+J68+J88+J95</f>
        <v>3673</v>
      </c>
      <c r="K9" s="225">
        <f>K10+K37+K53+K68+K88+K95</f>
        <v>3833</v>
      </c>
      <c r="L9" s="224">
        <f aca="true" t="shared" si="2" ref="L9:L51">SUM(H9:K9)</f>
        <v>743810</v>
      </c>
      <c r="M9" s="439">
        <f aca="true" t="shared" si="3" ref="M9:M50">IF(ISERROR(F9/L9-1),"         /0",(F9/L9-1))</f>
        <v>0.12566112313628475</v>
      </c>
      <c r="N9" s="226">
        <f>N10+N37+N53+N68+N88+N95</f>
        <v>974503</v>
      </c>
      <c r="O9" s="225">
        <f>O10+O37+O53+O68+O88+O95</f>
        <v>912909</v>
      </c>
      <c r="P9" s="224">
        <f>P10+P37+P53+P68+P88+P95</f>
        <v>10000</v>
      </c>
      <c r="Q9" s="225">
        <f>Q10+Q37+Q53+Q68+Q88+Q95</f>
        <v>7000</v>
      </c>
      <c r="R9" s="224">
        <f aca="true" t="shared" si="4" ref="R9:R51">SUM(N9:Q9)</f>
        <v>1904412</v>
      </c>
      <c r="S9" s="227">
        <f aca="true" t="shared" si="5" ref="S9:S51">R9/$R$9</f>
        <v>1</v>
      </c>
      <c r="T9" s="226">
        <f>T10+T37+T53+T68+T88+T95</f>
        <v>877182</v>
      </c>
      <c r="U9" s="225">
        <f>U10+U37+U53+U68+U88+U95</f>
        <v>852811</v>
      </c>
      <c r="V9" s="224">
        <f>V10+V37+V53+V68+V88+V95</f>
        <v>9603</v>
      </c>
      <c r="W9" s="225">
        <f>W10+W37+W53+W68+W88+W95</f>
        <v>10073</v>
      </c>
      <c r="X9" s="224">
        <f aca="true" t="shared" si="6" ref="X9:X51">SUM(T9:W9)</f>
        <v>1749669</v>
      </c>
      <c r="Y9" s="223">
        <f aca="true" t="shared" si="7" ref="Y9:Y50">IF(ISERROR(R9/X9-1),"         /0",(R9/X9-1))</f>
        <v>0.08844129946864232</v>
      </c>
    </row>
    <row r="10" spans="1:25" s="199" customFormat="1" ht="19.5" customHeight="1">
      <c r="A10" s="206" t="s">
        <v>59</v>
      </c>
      <c r="B10" s="203">
        <f>SUM(B11:B36)</f>
        <v>124061</v>
      </c>
      <c r="C10" s="202">
        <f>SUM(C11:C36)</f>
        <v>117244</v>
      </c>
      <c r="D10" s="201">
        <f>SUM(D11:D36)</f>
        <v>8</v>
      </c>
      <c r="E10" s="202">
        <f>SUM(E11:E36)</f>
        <v>7</v>
      </c>
      <c r="F10" s="201">
        <f t="shared" si="0"/>
        <v>241320</v>
      </c>
      <c r="G10" s="204">
        <f t="shared" si="1"/>
        <v>0.2882196833070975</v>
      </c>
      <c r="H10" s="203">
        <f>SUM(H11:H36)</f>
        <v>101357</v>
      </c>
      <c r="I10" s="202">
        <f>SUM(I11:I36)</f>
        <v>106267</v>
      </c>
      <c r="J10" s="201">
        <f>SUM(J11:J36)</f>
        <v>40</v>
      </c>
      <c r="K10" s="202">
        <f>SUM(K11:K36)</f>
        <v>8</v>
      </c>
      <c r="L10" s="201">
        <f t="shared" si="2"/>
        <v>207672</v>
      </c>
      <c r="M10" s="205">
        <f t="shared" si="3"/>
        <v>0.16202473130706108</v>
      </c>
      <c r="N10" s="203">
        <f>SUM(N11:N36)</f>
        <v>293978</v>
      </c>
      <c r="O10" s="202">
        <f>SUM(O11:O36)</f>
        <v>277039</v>
      </c>
      <c r="P10" s="201">
        <f>SUM(P11:P36)</f>
        <v>554</v>
      </c>
      <c r="Q10" s="202">
        <f>SUM(Q11:Q36)</f>
        <v>944</v>
      </c>
      <c r="R10" s="201">
        <f t="shared" si="4"/>
        <v>572515</v>
      </c>
      <c r="S10" s="204">
        <f t="shared" si="5"/>
        <v>0.3006255999227058</v>
      </c>
      <c r="T10" s="203">
        <f>SUM(T11:T36)</f>
        <v>251385</v>
      </c>
      <c r="U10" s="202">
        <f>SUM(U11:U36)</f>
        <v>257190</v>
      </c>
      <c r="V10" s="201">
        <f>SUM(V11:V36)</f>
        <v>424</v>
      </c>
      <c r="W10" s="202">
        <f>SUM(W11:W36)</f>
        <v>21</v>
      </c>
      <c r="X10" s="201">
        <f t="shared" si="6"/>
        <v>509020</v>
      </c>
      <c r="Y10" s="200">
        <f t="shared" si="7"/>
        <v>0.12473969588621281</v>
      </c>
    </row>
    <row r="11" spans="1:25" ht="19.5" customHeight="1">
      <c r="A11" s="198" t="s">
        <v>268</v>
      </c>
      <c r="B11" s="196">
        <v>21084</v>
      </c>
      <c r="C11" s="193">
        <v>17912</v>
      </c>
      <c r="D11" s="192">
        <v>0</v>
      </c>
      <c r="E11" s="193">
        <v>0</v>
      </c>
      <c r="F11" s="192">
        <f t="shared" si="0"/>
        <v>38996</v>
      </c>
      <c r="G11" s="195">
        <f t="shared" si="1"/>
        <v>0.04657473383989547</v>
      </c>
      <c r="H11" s="196">
        <v>18593</v>
      </c>
      <c r="I11" s="193">
        <v>20141</v>
      </c>
      <c r="J11" s="192">
        <v>0</v>
      </c>
      <c r="K11" s="193">
        <v>0</v>
      </c>
      <c r="L11" s="192">
        <f t="shared" si="2"/>
        <v>38734</v>
      </c>
      <c r="M11" s="197">
        <f t="shared" si="3"/>
        <v>0.006764083234367835</v>
      </c>
      <c r="N11" s="196">
        <v>48219</v>
      </c>
      <c r="O11" s="193">
        <v>43304</v>
      </c>
      <c r="P11" s="192">
        <v>57</v>
      </c>
      <c r="Q11" s="193">
        <v>87</v>
      </c>
      <c r="R11" s="192">
        <f t="shared" si="4"/>
        <v>91667</v>
      </c>
      <c r="S11" s="195">
        <f t="shared" si="5"/>
        <v>0.04813401721896313</v>
      </c>
      <c r="T11" s="196">
        <v>45772</v>
      </c>
      <c r="U11" s="193">
        <v>50411</v>
      </c>
      <c r="V11" s="192">
        <v>0</v>
      </c>
      <c r="W11" s="193">
        <v>0</v>
      </c>
      <c r="X11" s="192">
        <f t="shared" si="6"/>
        <v>96183</v>
      </c>
      <c r="Y11" s="191">
        <f t="shared" si="7"/>
        <v>-0.04695216410384373</v>
      </c>
    </row>
    <row r="12" spans="1:25" ht="19.5" customHeight="1">
      <c r="A12" s="198" t="s">
        <v>269</v>
      </c>
      <c r="B12" s="196">
        <v>8835</v>
      </c>
      <c r="C12" s="193">
        <v>9147</v>
      </c>
      <c r="D12" s="192">
        <v>0</v>
      </c>
      <c r="E12" s="193">
        <v>0</v>
      </c>
      <c r="F12" s="192">
        <f t="shared" si="0"/>
        <v>17982</v>
      </c>
      <c r="G12" s="195">
        <f t="shared" si="1"/>
        <v>0.021476737714355328</v>
      </c>
      <c r="H12" s="196">
        <v>10114</v>
      </c>
      <c r="I12" s="193">
        <v>10148</v>
      </c>
      <c r="J12" s="192">
        <v>5</v>
      </c>
      <c r="K12" s="193"/>
      <c r="L12" s="192">
        <f t="shared" si="2"/>
        <v>20267</v>
      </c>
      <c r="M12" s="197">
        <f t="shared" si="3"/>
        <v>-0.11274485617012875</v>
      </c>
      <c r="N12" s="196">
        <v>21247</v>
      </c>
      <c r="O12" s="193">
        <v>23261</v>
      </c>
      <c r="P12" s="192"/>
      <c r="Q12" s="193">
        <v>0</v>
      </c>
      <c r="R12" s="192">
        <f t="shared" si="4"/>
        <v>44508</v>
      </c>
      <c r="S12" s="195">
        <f t="shared" si="5"/>
        <v>0.023370993251460293</v>
      </c>
      <c r="T12" s="196">
        <v>26861</v>
      </c>
      <c r="U12" s="193">
        <v>27377</v>
      </c>
      <c r="V12" s="192">
        <v>6</v>
      </c>
      <c r="W12" s="193"/>
      <c r="X12" s="192">
        <f t="shared" si="6"/>
        <v>54244</v>
      </c>
      <c r="Y12" s="191">
        <f t="shared" si="7"/>
        <v>-0.17948528869552394</v>
      </c>
    </row>
    <row r="13" spans="1:25" ht="19.5" customHeight="1">
      <c r="A13" s="198" t="s">
        <v>270</v>
      </c>
      <c r="B13" s="196">
        <v>7818</v>
      </c>
      <c r="C13" s="193">
        <v>7015</v>
      </c>
      <c r="D13" s="192">
        <v>0</v>
      </c>
      <c r="E13" s="193">
        <v>0</v>
      </c>
      <c r="F13" s="192">
        <f aca="true" t="shared" si="8" ref="F13:F21">SUM(B13:E13)</f>
        <v>14833</v>
      </c>
      <c r="G13" s="195">
        <f aca="true" t="shared" si="9" ref="G13:G21">F13/$F$9</f>
        <v>0.017715740769493525</v>
      </c>
      <c r="H13" s="196">
        <v>6291</v>
      </c>
      <c r="I13" s="193">
        <v>6832</v>
      </c>
      <c r="J13" s="192">
        <v>0</v>
      </c>
      <c r="K13" s="193"/>
      <c r="L13" s="192">
        <f aca="true" t="shared" si="10" ref="L13:L21">SUM(H13:K13)</f>
        <v>13123</v>
      </c>
      <c r="M13" s="197">
        <f aca="true" t="shared" si="11" ref="M13:M21">IF(ISERROR(F13/L13-1),"         /0",(F13/L13-1))</f>
        <v>0.13030557037262813</v>
      </c>
      <c r="N13" s="196">
        <v>16119</v>
      </c>
      <c r="O13" s="193">
        <v>19960</v>
      </c>
      <c r="P13" s="192"/>
      <c r="Q13" s="193"/>
      <c r="R13" s="192">
        <f aca="true" t="shared" si="12" ref="R13:R21">SUM(N13:Q13)</f>
        <v>36079</v>
      </c>
      <c r="S13" s="195">
        <f aca="true" t="shared" si="13" ref="S13:S21">R13/$R$9</f>
        <v>0.018944955188268085</v>
      </c>
      <c r="T13" s="196">
        <v>14337</v>
      </c>
      <c r="U13" s="193">
        <v>15609</v>
      </c>
      <c r="V13" s="192">
        <v>154</v>
      </c>
      <c r="W13" s="193"/>
      <c r="X13" s="192">
        <f aca="true" t="shared" si="14" ref="X13:X21">SUM(T13:W13)</f>
        <v>30100</v>
      </c>
      <c r="Y13" s="191">
        <f aca="true" t="shared" si="15" ref="Y13:Y21">IF(ISERROR(R13/X13-1),"         /0",(R13/X13-1))</f>
        <v>0.19863787375415276</v>
      </c>
    </row>
    <row r="14" spans="1:25" ht="19.5" customHeight="1">
      <c r="A14" s="198" t="s">
        <v>271</v>
      </c>
      <c r="B14" s="196">
        <v>8173</v>
      </c>
      <c r="C14" s="193">
        <v>6390</v>
      </c>
      <c r="D14" s="192">
        <v>0</v>
      </c>
      <c r="E14" s="193">
        <v>0</v>
      </c>
      <c r="F14" s="192">
        <f t="shared" si="8"/>
        <v>14563</v>
      </c>
      <c r="G14" s="195">
        <f t="shared" si="9"/>
        <v>0.01739326723023894</v>
      </c>
      <c r="H14" s="196">
        <v>5455</v>
      </c>
      <c r="I14" s="193">
        <v>5798</v>
      </c>
      <c r="J14" s="192">
        <v>0</v>
      </c>
      <c r="K14" s="193">
        <v>0</v>
      </c>
      <c r="L14" s="192">
        <f t="shared" si="10"/>
        <v>11253</v>
      </c>
      <c r="M14" s="197">
        <f t="shared" si="11"/>
        <v>0.2941437838798542</v>
      </c>
      <c r="N14" s="196">
        <v>21446</v>
      </c>
      <c r="O14" s="193">
        <v>15483</v>
      </c>
      <c r="P14" s="192">
        <v>0</v>
      </c>
      <c r="Q14" s="193">
        <v>8</v>
      </c>
      <c r="R14" s="192">
        <f t="shared" si="12"/>
        <v>36937</v>
      </c>
      <c r="S14" s="195">
        <f t="shared" si="13"/>
        <v>0.019395487951136624</v>
      </c>
      <c r="T14" s="196">
        <v>14808</v>
      </c>
      <c r="U14" s="193">
        <v>15380</v>
      </c>
      <c r="V14" s="192">
        <v>0</v>
      </c>
      <c r="W14" s="193">
        <v>0</v>
      </c>
      <c r="X14" s="192">
        <f t="shared" si="14"/>
        <v>30188</v>
      </c>
      <c r="Y14" s="191">
        <f t="shared" si="15"/>
        <v>0.2235656552272427</v>
      </c>
    </row>
    <row r="15" spans="1:25" ht="19.5" customHeight="1">
      <c r="A15" s="198" t="s">
        <v>272</v>
      </c>
      <c r="B15" s="196">
        <v>6058</v>
      </c>
      <c r="C15" s="193">
        <v>6919</v>
      </c>
      <c r="D15" s="192">
        <v>0</v>
      </c>
      <c r="E15" s="193">
        <v>0</v>
      </c>
      <c r="F15" s="192">
        <f t="shared" si="8"/>
        <v>12977</v>
      </c>
      <c r="G15" s="195">
        <f t="shared" si="9"/>
        <v>0.015499033773728677</v>
      </c>
      <c r="H15" s="196">
        <v>5786</v>
      </c>
      <c r="I15" s="193">
        <v>5802</v>
      </c>
      <c r="J15" s="192"/>
      <c r="K15" s="193"/>
      <c r="L15" s="192">
        <f t="shared" si="10"/>
        <v>11588</v>
      </c>
      <c r="M15" s="197">
        <f t="shared" si="11"/>
        <v>0.11986537797721786</v>
      </c>
      <c r="N15" s="196">
        <v>14346</v>
      </c>
      <c r="O15" s="193">
        <v>16735</v>
      </c>
      <c r="P15" s="192"/>
      <c r="Q15" s="193">
        <v>0</v>
      </c>
      <c r="R15" s="192">
        <f t="shared" si="12"/>
        <v>31081</v>
      </c>
      <c r="S15" s="195">
        <f t="shared" si="13"/>
        <v>0.016320523080089813</v>
      </c>
      <c r="T15" s="196">
        <v>14457</v>
      </c>
      <c r="U15" s="193">
        <v>14972</v>
      </c>
      <c r="V15" s="192"/>
      <c r="W15" s="193"/>
      <c r="X15" s="192">
        <f t="shared" si="14"/>
        <v>29429</v>
      </c>
      <c r="Y15" s="191">
        <f t="shared" si="15"/>
        <v>0.05613510482857054</v>
      </c>
    </row>
    <row r="16" spans="1:25" ht="19.5" customHeight="1">
      <c r="A16" s="198" t="s">
        <v>273</v>
      </c>
      <c r="B16" s="196">
        <v>5971</v>
      </c>
      <c r="C16" s="193">
        <v>5873</v>
      </c>
      <c r="D16" s="192">
        <v>0</v>
      </c>
      <c r="E16" s="193">
        <v>0</v>
      </c>
      <c r="F16" s="192">
        <f t="shared" si="8"/>
        <v>11844</v>
      </c>
      <c r="G16" s="195">
        <f t="shared" si="9"/>
        <v>0.014145839255301107</v>
      </c>
      <c r="H16" s="196">
        <v>5700</v>
      </c>
      <c r="I16" s="193">
        <v>6351</v>
      </c>
      <c r="J16" s="192"/>
      <c r="K16" s="193"/>
      <c r="L16" s="192">
        <f t="shared" si="10"/>
        <v>12051</v>
      </c>
      <c r="M16" s="197">
        <f t="shared" si="11"/>
        <v>-0.017176997759522084</v>
      </c>
      <c r="N16" s="196">
        <v>16027</v>
      </c>
      <c r="O16" s="193">
        <v>14139</v>
      </c>
      <c r="P16" s="192">
        <v>119</v>
      </c>
      <c r="Q16" s="193">
        <v>64</v>
      </c>
      <c r="R16" s="192">
        <f t="shared" si="12"/>
        <v>30349</v>
      </c>
      <c r="S16" s="195">
        <f t="shared" si="13"/>
        <v>0.015936152471208963</v>
      </c>
      <c r="T16" s="196">
        <v>14110</v>
      </c>
      <c r="U16" s="193">
        <v>14371</v>
      </c>
      <c r="V16" s="192"/>
      <c r="W16" s="193"/>
      <c r="X16" s="192">
        <f t="shared" si="14"/>
        <v>28481</v>
      </c>
      <c r="Y16" s="191">
        <f t="shared" si="15"/>
        <v>0.06558758470559312</v>
      </c>
    </row>
    <row r="17" spans="1:25" ht="19.5" customHeight="1">
      <c r="A17" s="198" t="s">
        <v>274</v>
      </c>
      <c r="B17" s="196">
        <v>5203</v>
      </c>
      <c r="C17" s="193">
        <v>5716</v>
      </c>
      <c r="D17" s="192">
        <v>0</v>
      </c>
      <c r="E17" s="193">
        <v>0</v>
      </c>
      <c r="F17" s="192">
        <f t="shared" si="8"/>
        <v>10919</v>
      </c>
      <c r="G17" s="195">
        <f t="shared" si="9"/>
        <v>0.013041068796743735</v>
      </c>
      <c r="H17" s="196">
        <v>6619</v>
      </c>
      <c r="I17" s="193">
        <v>6787</v>
      </c>
      <c r="J17" s="192"/>
      <c r="K17" s="193"/>
      <c r="L17" s="192">
        <f t="shared" si="10"/>
        <v>13406</v>
      </c>
      <c r="M17" s="197">
        <f t="shared" si="11"/>
        <v>-0.1855139489780695</v>
      </c>
      <c r="N17" s="196">
        <v>11007</v>
      </c>
      <c r="O17" s="193">
        <v>12644</v>
      </c>
      <c r="P17" s="192">
        <v>0</v>
      </c>
      <c r="Q17" s="193">
        <v>0</v>
      </c>
      <c r="R17" s="192">
        <f t="shared" si="12"/>
        <v>23651</v>
      </c>
      <c r="S17" s="195">
        <f t="shared" si="13"/>
        <v>0.012419056380657127</v>
      </c>
      <c r="T17" s="196">
        <v>16135</v>
      </c>
      <c r="U17" s="193">
        <v>15589</v>
      </c>
      <c r="V17" s="192">
        <v>0</v>
      </c>
      <c r="W17" s="193">
        <v>0</v>
      </c>
      <c r="X17" s="192">
        <f t="shared" si="14"/>
        <v>31724</v>
      </c>
      <c r="Y17" s="191">
        <f t="shared" si="15"/>
        <v>-0.254476106417854</v>
      </c>
    </row>
    <row r="18" spans="1:25" ht="19.5" customHeight="1">
      <c r="A18" s="198" t="s">
        <v>275</v>
      </c>
      <c r="B18" s="196">
        <v>5937</v>
      </c>
      <c r="C18" s="193">
        <v>4975</v>
      </c>
      <c r="D18" s="192">
        <v>0</v>
      </c>
      <c r="E18" s="193">
        <v>0</v>
      </c>
      <c r="F18" s="192">
        <f t="shared" si="8"/>
        <v>10912</v>
      </c>
      <c r="G18" s="195">
        <f t="shared" si="9"/>
        <v>0.013032708371651948</v>
      </c>
      <c r="H18" s="196">
        <v>5876</v>
      </c>
      <c r="I18" s="193">
        <v>7245</v>
      </c>
      <c r="J18" s="192"/>
      <c r="K18" s="193"/>
      <c r="L18" s="192">
        <f t="shared" si="10"/>
        <v>13121</v>
      </c>
      <c r="M18" s="197">
        <f t="shared" si="11"/>
        <v>-0.16835607042146183</v>
      </c>
      <c r="N18" s="196">
        <v>13201</v>
      </c>
      <c r="O18" s="193">
        <v>12255</v>
      </c>
      <c r="P18" s="192">
        <v>126</v>
      </c>
      <c r="Q18" s="193">
        <v>375</v>
      </c>
      <c r="R18" s="192">
        <f t="shared" si="12"/>
        <v>25957</v>
      </c>
      <c r="S18" s="195">
        <f t="shared" si="13"/>
        <v>0.013629928817923853</v>
      </c>
      <c r="T18" s="196">
        <v>13075</v>
      </c>
      <c r="U18" s="193">
        <v>16710</v>
      </c>
      <c r="V18" s="192">
        <v>104</v>
      </c>
      <c r="W18" s="193"/>
      <c r="X18" s="192">
        <f t="shared" si="14"/>
        <v>29889</v>
      </c>
      <c r="Y18" s="191">
        <f t="shared" si="15"/>
        <v>-0.13155341429957512</v>
      </c>
    </row>
    <row r="19" spans="1:25" ht="19.5" customHeight="1">
      <c r="A19" s="198" t="s">
        <v>276</v>
      </c>
      <c r="B19" s="196">
        <v>5473</v>
      </c>
      <c r="C19" s="193">
        <v>4095</v>
      </c>
      <c r="D19" s="192">
        <v>1</v>
      </c>
      <c r="E19" s="193">
        <v>0</v>
      </c>
      <c r="F19" s="192">
        <f t="shared" si="8"/>
        <v>9569</v>
      </c>
      <c r="G19" s="195">
        <f t="shared" si="9"/>
        <v>0.011428701100470812</v>
      </c>
      <c r="H19" s="196">
        <v>3343</v>
      </c>
      <c r="I19" s="193">
        <v>3440</v>
      </c>
      <c r="J19" s="192">
        <v>5</v>
      </c>
      <c r="K19" s="193">
        <v>0</v>
      </c>
      <c r="L19" s="192">
        <f t="shared" si="10"/>
        <v>6788</v>
      </c>
      <c r="M19" s="197">
        <f t="shared" si="11"/>
        <v>0.4096935769004124</v>
      </c>
      <c r="N19" s="196">
        <v>11824</v>
      </c>
      <c r="O19" s="193">
        <v>9586</v>
      </c>
      <c r="P19" s="192">
        <v>2</v>
      </c>
      <c r="Q19" s="193">
        <v>6</v>
      </c>
      <c r="R19" s="192">
        <f t="shared" si="12"/>
        <v>21418</v>
      </c>
      <c r="S19" s="195">
        <f t="shared" si="13"/>
        <v>0.011246515984986442</v>
      </c>
      <c r="T19" s="196">
        <v>6918</v>
      </c>
      <c r="U19" s="193">
        <v>7148</v>
      </c>
      <c r="V19" s="192">
        <v>5</v>
      </c>
      <c r="W19" s="193">
        <v>0</v>
      </c>
      <c r="X19" s="192">
        <f t="shared" si="14"/>
        <v>14071</v>
      </c>
      <c r="Y19" s="191">
        <f t="shared" si="15"/>
        <v>0.5221377300831498</v>
      </c>
    </row>
    <row r="20" spans="1:25" ht="19.5" customHeight="1">
      <c r="A20" s="198" t="s">
        <v>277</v>
      </c>
      <c r="B20" s="196">
        <v>4215</v>
      </c>
      <c r="C20" s="193">
        <v>4934</v>
      </c>
      <c r="D20" s="192">
        <v>0</v>
      </c>
      <c r="E20" s="193">
        <v>0</v>
      </c>
      <c r="F20" s="192">
        <f t="shared" si="8"/>
        <v>9149</v>
      </c>
      <c r="G20" s="195">
        <f t="shared" si="9"/>
        <v>0.01092707559496368</v>
      </c>
      <c r="H20" s="196">
        <v>4527</v>
      </c>
      <c r="I20" s="193">
        <v>4985</v>
      </c>
      <c r="J20" s="192">
        <v>4</v>
      </c>
      <c r="K20" s="193"/>
      <c r="L20" s="192">
        <f t="shared" si="10"/>
        <v>9516</v>
      </c>
      <c r="M20" s="197">
        <f t="shared" si="11"/>
        <v>-0.0385666246321984</v>
      </c>
      <c r="N20" s="196">
        <v>8971</v>
      </c>
      <c r="O20" s="193">
        <v>10799</v>
      </c>
      <c r="P20" s="192"/>
      <c r="Q20" s="193"/>
      <c r="R20" s="192">
        <f t="shared" si="12"/>
        <v>19770</v>
      </c>
      <c r="S20" s="195">
        <f t="shared" si="13"/>
        <v>0.010381157018544307</v>
      </c>
      <c r="T20" s="196">
        <v>11112</v>
      </c>
      <c r="U20" s="193">
        <v>11620</v>
      </c>
      <c r="V20" s="192">
        <v>5</v>
      </c>
      <c r="W20" s="193"/>
      <c r="X20" s="192">
        <f t="shared" si="14"/>
        <v>22737</v>
      </c>
      <c r="Y20" s="191">
        <f t="shared" si="15"/>
        <v>-0.13049214936007392</v>
      </c>
    </row>
    <row r="21" spans="1:25" ht="19.5" customHeight="1">
      <c r="A21" s="198" t="s">
        <v>278</v>
      </c>
      <c r="B21" s="196">
        <v>3347</v>
      </c>
      <c r="C21" s="193">
        <v>3091</v>
      </c>
      <c r="D21" s="192">
        <v>0</v>
      </c>
      <c r="E21" s="193">
        <v>0</v>
      </c>
      <c r="F21" s="192">
        <f t="shared" si="8"/>
        <v>6438</v>
      </c>
      <c r="G21" s="195">
        <f t="shared" si="9"/>
        <v>0.0076892023915593145</v>
      </c>
      <c r="H21" s="196">
        <v>2871</v>
      </c>
      <c r="I21" s="193">
        <v>3046</v>
      </c>
      <c r="J21" s="192">
        <v>1</v>
      </c>
      <c r="K21" s="193"/>
      <c r="L21" s="192">
        <f t="shared" si="10"/>
        <v>5918</v>
      </c>
      <c r="M21" s="197">
        <f t="shared" si="11"/>
        <v>0.08786752281176069</v>
      </c>
      <c r="N21" s="196">
        <v>7472</v>
      </c>
      <c r="O21" s="193">
        <v>7193</v>
      </c>
      <c r="P21" s="192">
        <v>1</v>
      </c>
      <c r="Q21" s="193">
        <v>4</v>
      </c>
      <c r="R21" s="192">
        <f t="shared" si="12"/>
        <v>14670</v>
      </c>
      <c r="S21" s="195">
        <f t="shared" si="13"/>
        <v>0.00770316507142362</v>
      </c>
      <c r="T21" s="196">
        <v>6395</v>
      </c>
      <c r="U21" s="193">
        <v>6192</v>
      </c>
      <c r="V21" s="192">
        <v>1</v>
      </c>
      <c r="W21" s="193"/>
      <c r="X21" s="192">
        <f t="shared" si="14"/>
        <v>12588</v>
      </c>
      <c r="Y21" s="191">
        <f t="shared" si="15"/>
        <v>0.16539561487130605</v>
      </c>
    </row>
    <row r="22" spans="1:25" ht="19.5" customHeight="1">
      <c r="A22" s="198" t="s">
        <v>279</v>
      </c>
      <c r="B22" s="196">
        <v>3208</v>
      </c>
      <c r="C22" s="193">
        <v>2819</v>
      </c>
      <c r="D22" s="192">
        <v>0</v>
      </c>
      <c r="E22" s="193">
        <v>0</v>
      </c>
      <c r="F22" s="192">
        <f t="shared" si="0"/>
        <v>6027</v>
      </c>
      <c r="G22" s="195">
        <f t="shared" si="1"/>
        <v>0.007198326004027336</v>
      </c>
      <c r="H22" s="196">
        <v>2226</v>
      </c>
      <c r="I22" s="193">
        <v>2470</v>
      </c>
      <c r="J22" s="192"/>
      <c r="K22" s="193"/>
      <c r="L22" s="192">
        <f t="shared" si="2"/>
        <v>4696</v>
      </c>
      <c r="M22" s="197">
        <f t="shared" si="3"/>
        <v>0.2834327086882453</v>
      </c>
      <c r="N22" s="196">
        <v>6939</v>
      </c>
      <c r="O22" s="193">
        <v>3078</v>
      </c>
      <c r="P22" s="192"/>
      <c r="Q22" s="193"/>
      <c r="R22" s="192">
        <f t="shared" si="4"/>
        <v>10017</v>
      </c>
      <c r="S22" s="195">
        <f t="shared" si="5"/>
        <v>0.005259891242021159</v>
      </c>
      <c r="T22" s="196">
        <v>5042</v>
      </c>
      <c r="U22" s="193">
        <v>5577</v>
      </c>
      <c r="V22" s="192">
        <v>118</v>
      </c>
      <c r="W22" s="193"/>
      <c r="X22" s="192">
        <f t="shared" si="6"/>
        <v>10737</v>
      </c>
      <c r="Y22" s="191">
        <f t="shared" si="7"/>
        <v>-0.06705783738474436</v>
      </c>
    </row>
    <row r="23" spans="1:25" ht="19.5" customHeight="1">
      <c r="A23" s="198" t="s">
        <v>280</v>
      </c>
      <c r="B23" s="196">
        <v>3185</v>
      </c>
      <c r="C23" s="193">
        <v>2768</v>
      </c>
      <c r="D23" s="192">
        <v>0</v>
      </c>
      <c r="E23" s="193">
        <v>0</v>
      </c>
      <c r="F23" s="192">
        <f>SUM(B23:E23)</f>
        <v>5953</v>
      </c>
      <c r="G23" s="195">
        <f>F23/$F$9</f>
        <v>0.0071099443673427465</v>
      </c>
      <c r="H23" s="196">
        <v>2318</v>
      </c>
      <c r="I23" s="193">
        <v>2381</v>
      </c>
      <c r="J23" s="192"/>
      <c r="K23" s="193"/>
      <c r="L23" s="192">
        <f>SUM(H23:K23)</f>
        <v>4699</v>
      </c>
      <c r="M23" s="197">
        <f>IF(ISERROR(F23/L23-1),"         /0",(F23/L23-1))</f>
        <v>0.26686529048733765</v>
      </c>
      <c r="N23" s="196">
        <v>7104</v>
      </c>
      <c r="O23" s="193">
        <v>6293</v>
      </c>
      <c r="P23" s="192">
        <v>0</v>
      </c>
      <c r="Q23" s="193"/>
      <c r="R23" s="192">
        <f>SUM(N23:Q23)</f>
        <v>13397</v>
      </c>
      <c r="S23" s="195">
        <f>R23/$R$9</f>
        <v>0.007034717277563889</v>
      </c>
      <c r="T23" s="196">
        <v>5393</v>
      </c>
      <c r="U23" s="193">
        <v>5380</v>
      </c>
      <c r="V23" s="192"/>
      <c r="W23" s="193"/>
      <c r="X23" s="192">
        <f>SUM(T23:W23)</f>
        <v>10773</v>
      </c>
      <c r="Y23" s="191">
        <f>IF(ISERROR(R23/X23-1),"         /0",(R23/X23-1))</f>
        <v>0.2435718926946997</v>
      </c>
    </row>
    <row r="24" spans="1:25" ht="19.5" customHeight="1">
      <c r="A24" s="198" t="s">
        <v>281</v>
      </c>
      <c r="B24" s="196">
        <v>2774</v>
      </c>
      <c r="C24" s="193">
        <v>3049</v>
      </c>
      <c r="D24" s="192">
        <v>0</v>
      </c>
      <c r="E24" s="193">
        <v>0</v>
      </c>
      <c r="F24" s="192">
        <f>SUM(B24:E24)</f>
        <v>5823</v>
      </c>
      <c r="G24" s="195">
        <f>F24/$F$9</f>
        <v>0.006954679329923872</v>
      </c>
      <c r="H24" s="196">
        <v>1217</v>
      </c>
      <c r="I24" s="193">
        <v>1036</v>
      </c>
      <c r="J24" s="192"/>
      <c r="K24" s="193"/>
      <c r="L24" s="192">
        <f>SUM(H24:K24)</f>
        <v>2253</v>
      </c>
      <c r="M24" s="197">
        <f>IF(ISERROR(F24/L24-1),"         /0",(F24/L24-1))</f>
        <v>1.5845539280958723</v>
      </c>
      <c r="N24" s="196">
        <v>7069</v>
      </c>
      <c r="O24" s="193">
        <v>7605</v>
      </c>
      <c r="P24" s="192"/>
      <c r="Q24" s="193">
        <v>0</v>
      </c>
      <c r="R24" s="192">
        <f>SUM(N24:Q24)</f>
        <v>14674</v>
      </c>
      <c r="S24" s="195">
        <f>R24/$R$9</f>
        <v>0.0077052654572645</v>
      </c>
      <c r="T24" s="196">
        <v>3043</v>
      </c>
      <c r="U24" s="193">
        <v>2898</v>
      </c>
      <c r="V24" s="192"/>
      <c r="W24" s="193"/>
      <c r="X24" s="192">
        <f>SUM(T24:W24)</f>
        <v>5941</v>
      </c>
      <c r="Y24" s="191">
        <f>IF(ISERROR(R24/X24-1),"         /0",(R24/X24-1))</f>
        <v>1.4699545531055378</v>
      </c>
    </row>
    <row r="25" spans="1:25" ht="19.5" customHeight="1">
      <c r="A25" s="198" t="s">
        <v>282</v>
      </c>
      <c r="B25" s="196">
        <v>2024</v>
      </c>
      <c r="C25" s="193">
        <v>2180</v>
      </c>
      <c r="D25" s="192">
        <v>0</v>
      </c>
      <c r="E25" s="193">
        <v>0</v>
      </c>
      <c r="F25" s="192">
        <f>SUM(B25:E25)</f>
        <v>4204</v>
      </c>
      <c r="G25" s="195">
        <f>F25/$F$9</f>
        <v>0.005021032440838049</v>
      </c>
      <c r="H25" s="196">
        <v>1582</v>
      </c>
      <c r="I25" s="193">
        <v>3639</v>
      </c>
      <c r="J25" s="192"/>
      <c r="K25" s="193"/>
      <c r="L25" s="192">
        <f>SUM(H25:K25)</f>
        <v>5221</v>
      </c>
      <c r="M25" s="197">
        <f>IF(ISERROR(F25/L25-1),"         /0",(F25/L25-1))</f>
        <v>-0.19479027006320626</v>
      </c>
      <c r="N25" s="196">
        <v>4904</v>
      </c>
      <c r="O25" s="193">
        <v>5157</v>
      </c>
      <c r="P25" s="192"/>
      <c r="Q25" s="193"/>
      <c r="R25" s="192">
        <f>SUM(N25:Q25)</f>
        <v>10061</v>
      </c>
      <c r="S25" s="195">
        <f>R25/$R$9</f>
        <v>0.005282995486270828</v>
      </c>
      <c r="T25" s="196">
        <v>3737</v>
      </c>
      <c r="U25" s="193">
        <v>8043</v>
      </c>
      <c r="V25" s="192"/>
      <c r="W25" s="193"/>
      <c r="X25" s="192">
        <f>SUM(T25:W25)</f>
        <v>11780</v>
      </c>
      <c r="Y25" s="191">
        <f>IF(ISERROR(R25/X25-1),"         /0",(R25/X25-1))</f>
        <v>-0.14592529711375213</v>
      </c>
    </row>
    <row r="26" spans="1:25" ht="19.5" customHeight="1">
      <c r="A26" s="198" t="s">
        <v>283</v>
      </c>
      <c r="B26" s="196">
        <v>2102</v>
      </c>
      <c r="C26" s="193">
        <v>1973</v>
      </c>
      <c r="D26" s="192">
        <v>0</v>
      </c>
      <c r="E26" s="193">
        <v>0</v>
      </c>
      <c r="F26" s="192">
        <f t="shared" si="0"/>
        <v>4075</v>
      </c>
      <c r="G26" s="195">
        <f t="shared" si="1"/>
        <v>0.004866961749860859</v>
      </c>
      <c r="H26" s="196">
        <v>1253</v>
      </c>
      <c r="I26" s="193">
        <v>1477</v>
      </c>
      <c r="J26" s="192"/>
      <c r="K26" s="193"/>
      <c r="L26" s="192">
        <f t="shared" si="2"/>
        <v>2730</v>
      </c>
      <c r="M26" s="197">
        <f t="shared" si="3"/>
        <v>0.4926739926739927</v>
      </c>
      <c r="N26" s="196">
        <v>5051</v>
      </c>
      <c r="O26" s="193">
        <v>4505</v>
      </c>
      <c r="P26" s="192">
        <v>208</v>
      </c>
      <c r="Q26" s="193">
        <v>240</v>
      </c>
      <c r="R26" s="192">
        <f t="shared" si="4"/>
        <v>10004</v>
      </c>
      <c r="S26" s="195">
        <f t="shared" si="5"/>
        <v>0.005253064988038302</v>
      </c>
      <c r="T26" s="196">
        <v>4087</v>
      </c>
      <c r="U26" s="193">
        <v>3913</v>
      </c>
      <c r="V26" s="192">
        <v>0</v>
      </c>
      <c r="W26" s="193"/>
      <c r="X26" s="192">
        <f t="shared" si="6"/>
        <v>8000</v>
      </c>
      <c r="Y26" s="191">
        <f t="shared" si="7"/>
        <v>0.25049999999999994</v>
      </c>
    </row>
    <row r="27" spans="1:25" ht="19.5" customHeight="1">
      <c r="A27" s="198" t="s">
        <v>284</v>
      </c>
      <c r="B27" s="196">
        <v>2071</v>
      </c>
      <c r="C27" s="193">
        <v>1881</v>
      </c>
      <c r="D27" s="192">
        <v>0</v>
      </c>
      <c r="E27" s="193">
        <v>0</v>
      </c>
      <c r="F27" s="192">
        <f t="shared" si="0"/>
        <v>3952</v>
      </c>
      <c r="G27" s="195">
        <f t="shared" si="1"/>
        <v>0.0047200571375337706</v>
      </c>
      <c r="H27" s="196">
        <v>3060</v>
      </c>
      <c r="I27" s="193">
        <v>2691</v>
      </c>
      <c r="J27" s="192"/>
      <c r="K27" s="193"/>
      <c r="L27" s="192">
        <f t="shared" si="2"/>
        <v>5751</v>
      </c>
      <c r="M27" s="197">
        <f t="shared" si="3"/>
        <v>-0.31281516258042075</v>
      </c>
      <c r="N27" s="196">
        <v>4740</v>
      </c>
      <c r="O27" s="193">
        <v>3845</v>
      </c>
      <c r="P27" s="192"/>
      <c r="Q27" s="193"/>
      <c r="R27" s="192">
        <f t="shared" si="4"/>
        <v>8585</v>
      </c>
      <c r="S27" s="195">
        <f t="shared" si="5"/>
        <v>0.0045079531109864885</v>
      </c>
      <c r="T27" s="196">
        <v>7659</v>
      </c>
      <c r="U27" s="193">
        <v>6427</v>
      </c>
      <c r="V27" s="192"/>
      <c r="W27" s="193"/>
      <c r="X27" s="192">
        <f t="shared" si="6"/>
        <v>14086</v>
      </c>
      <c r="Y27" s="191">
        <f t="shared" si="7"/>
        <v>-0.39052960386199065</v>
      </c>
    </row>
    <row r="28" spans="1:25" ht="19.5" customHeight="1">
      <c r="A28" s="198" t="s">
        <v>285</v>
      </c>
      <c r="B28" s="196">
        <v>2351</v>
      </c>
      <c r="C28" s="193">
        <v>921</v>
      </c>
      <c r="D28" s="192">
        <v>0</v>
      </c>
      <c r="E28" s="193">
        <v>0</v>
      </c>
      <c r="F28" s="192">
        <f t="shared" si="0"/>
        <v>3272</v>
      </c>
      <c r="G28" s="195">
        <f t="shared" si="1"/>
        <v>0.003907901557188891</v>
      </c>
      <c r="H28" s="196">
        <v>1538</v>
      </c>
      <c r="I28" s="193">
        <v>1475</v>
      </c>
      <c r="J28" s="192"/>
      <c r="K28" s="193"/>
      <c r="L28" s="192">
        <f t="shared" si="2"/>
        <v>3013</v>
      </c>
      <c r="M28" s="197">
        <f t="shared" si="3"/>
        <v>0.08596083637570517</v>
      </c>
      <c r="N28" s="196">
        <v>6074</v>
      </c>
      <c r="O28" s="193">
        <v>2451</v>
      </c>
      <c r="P28" s="192"/>
      <c r="Q28" s="193"/>
      <c r="R28" s="192">
        <f t="shared" si="4"/>
        <v>8525</v>
      </c>
      <c r="S28" s="195">
        <f t="shared" si="5"/>
        <v>0.0044764473233733035</v>
      </c>
      <c r="T28" s="196">
        <v>4012</v>
      </c>
      <c r="U28" s="193">
        <v>3784</v>
      </c>
      <c r="V28" s="192"/>
      <c r="W28" s="193"/>
      <c r="X28" s="192">
        <f t="shared" si="6"/>
        <v>7796</v>
      </c>
      <c r="Y28" s="191">
        <f t="shared" si="7"/>
        <v>0.09350949204720371</v>
      </c>
    </row>
    <row r="29" spans="1:25" ht="19.5" customHeight="1">
      <c r="A29" s="198" t="s">
        <v>286</v>
      </c>
      <c r="B29" s="196">
        <v>1429</v>
      </c>
      <c r="C29" s="193">
        <v>1560</v>
      </c>
      <c r="D29" s="192">
        <v>0</v>
      </c>
      <c r="E29" s="193">
        <v>0</v>
      </c>
      <c r="F29" s="192">
        <f t="shared" si="0"/>
        <v>2989</v>
      </c>
      <c r="G29" s="195">
        <f t="shared" si="1"/>
        <v>0.0035699015141924186</v>
      </c>
      <c r="H29" s="196">
        <v>1631</v>
      </c>
      <c r="I29" s="193">
        <v>1638</v>
      </c>
      <c r="J29" s="192"/>
      <c r="K29" s="193"/>
      <c r="L29" s="192">
        <f t="shared" si="2"/>
        <v>3269</v>
      </c>
      <c r="M29" s="197">
        <f t="shared" si="3"/>
        <v>-0.08565310492505351</v>
      </c>
      <c r="N29" s="196">
        <v>3775</v>
      </c>
      <c r="O29" s="193">
        <v>3685</v>
      </c>
      <c r="P29" s="192"/>
      <c r="Q29" s="193">
        <v>43</v>
      </c>
      <c r="R29" s="192">
        <f t="shared" si="4"/>
        <v>7503</v>
      </c>
      <c r="S29" s="195">
        <f t="shared" si="5"/>
        <v>0.003939798741028727</v>
      </c>
      <c r="T29" s="196">
        <v>4281</v>
      </c>
      <c r="U29" s="193">
        <v>3943</v>
      </c>
      <c r="V29" s="192"/>
      <c r="W29" s="193"/>
      <c r="X29" s="192">
        <f t="shared" si="6"/>
        <v>8224</v>
      </c>
      <c r="Y29" s="191">
        <f t="shared" si="7"/>
        <v>-0.08767023346303504</v>
      </c>
    </row>
    <row r="30" spans="1:25" ht="19.5" customHeight="1">
      <c r="A30" s="198" t="s">
        <v>287</v>
      </c>
      <c r="B30" s="196">
        <v>1380</v>
      </c>
      <c r="C30" s="193">
        <v>1224</v>
      </c>
      <c r="D30" s="192">
        <v>0</v>
      </c>
      <c r="E30" s="193">
        <v>0</v>
      </c>
      <c r="F30" s="192">
        <f t="shared" si="0"/>
        <v>2604</v>
      </c>
      <c r="G30" s="195">
        <f t="shared" si="1"/>
        <v>0.003110078134144215</v>
      </c>
      <c r="H30" s="196">
        <v>0</v>
      </c>
      <c r="I30" s="193"/>
      <c r="J30" s="192"/>
      <c r="K30" s="193"/>
      <c r="L30" s="192">
        <f t="shared" si="2"/>
        <v>0</v>
      </c>
      <c r="M30" s="197" t="str">
        <f t="shared" si="3"/>
        <v>         /0</v>
      </c>
      <c r="N30" s="196">
        <v>5126</v>
      </c>
      <c r="O30" s="193">
        <v>4623</v>
      </c>
      <c r="P30" s="192"/>
      <c r="Q30" s="193"/>
      <c r="R30" s="192">
        <f t="shared" si="4"/>
        <v>9749</v>
      </c>
      <c r="S30" s="195">
        <f t="shared" si="5"/>
        <v>0.005119165390682268</v>
      </c>
      <c r="T30" s="196">
        <v>0</v>
      </c>
      <c r="U30" s="193"/>
      <c r="V30" s="192"/>
      <c r="W30" s="193"/>
      <c r="X30" s="192">
        <f t="shared" si="6"/>
        <v>0</v>
      </c>
      <c r="Y30" s="191" t="str">
        <f t="shared" si="7"/>
        <v>         /0</v>
      </c>
    </row>
    <row r="31" spans="1:25" ht="19.5" customHeight="1">
      <c r="A31" s="198" t="s">
        <v>288</v>
      </c>
      <c r="B31" s="196">
        <v>986</v>
      </c>
      <c r="C31" s="193">
        <v>1328</v>
      </c>
      <c r="D31" s="192">
        <v>0</v>
      </c>
      <c r="E31" s="193">
        <v>0</v>
      </c>
      <c r="F31" s="192">
        <f t="shared" si="0"/>
        <v>2314</v>
      </c>
      <c r="G31" s="195">
        <f t="shared" si="1"/>
        <v>0.0027637176660559575</v>
      </c>
      <c r="H31" s="196"/>
      <c r="I31" s="193"/>
      <c r="J31" s="192"/>
      <c r="K31" s="193"/>
      <c r="L31" s="192">
        <f t="shared" si="2"/>
        <v>0</v>
      </c>
      <c r="M31" s="197" t="str">
        <f t="shared" si="3"/>
        <v>         /0</v>
      </c>
      <c r="N31" s="196">
        <v>2727</v>
      </c>
      <c r="O31" s="193">
        <v>2511</v>
      </c>
      <c r="P31" s="192"/>
      <c r="Q31" s="193"/>
      <c r="R31" s="192">
        <f t="shared" si="4"/>
        <v>5238</v>
      </c>
      <c r="S31" s="195">
        <f t="shared" si="5"/>
        <v>0.0027504552586310104</v>
      </c>
      <c r="T31" s="196"/>
      <c r="U31" s="193"/>
      <c r="V31" s="192"/>
      <c r="W31" s="193"/>
      <c r="X31" s="192">
        <f t="shared" si="6"/>
        <v>0</v>
      </c>
      <c r="Y31" s="191" t="str">
        <f t="shared" si="7"/>
        <v>         /0</v>
      </c>
    </row>
    <row r="32" spans="1:25" ht="19.5" customHeight="1">
      <c r="A32" s="198" t="s">
        <v>289</v>
      </c>
      <c r="B32" s="196">
        <v>863</v>
      </c>
      <c r="C32" s="193">
        <v>783</v>
      </c>
      <c r="D32" s="192">
        <v>1</v>
      </c>
      <c r="E32" s="193">
        <v>0</v>
      </c>
      <c r="F32" s="192">
        <f t="shared" si="0"/>
        <v>1647</v>
      </c>
      <c r="G32" s="195">
        <f t="shared" si="1"/>
        <v>0.0019670885894529653</v>
      </c>
      <c r="H32" s="196">
        <v>779</v>
      </c>
      <c r="I32" s="193">
        <v>742</v>
      </c>
      <c r="J32" s="192"/>
      <c r="K32" s="193"/>
      <c r="L32" s="192">
        <f t="shared" si="2"/>
        <v>1521</v>
      </c>
      <c r="M32" s="197">
        <f t="shared" si="3"/>
        <v>0.08284023668639051</v>
      </c>
      <c r="N32" s="196">
        <v>2736</v>
      </c>
      <c r="O32" s="193">
        <v>1960</v>
      </c>
      <c r="P32" s="192">
        <v>16</v>
      </c>
      <c r="Q32" s="193">
        <v>22</v>
      </c>
      <c r="R32" s="192">
        <f t="shared" si="4"/>
        <v>4734</v>
      </c>
      <c r="S32" s="195">
        <f t="shared" si="5"/>
        <v>0.0024858066426802603</v>
      </c>
      <c r="T32" s="196">
        <v>2395</v>
      </c>
      <c r="U32" s="193">
        <v>1795</v>
      </c>
      <c r="V32" s="192">
        <v>0</v>
      </c>
      <c r="W32" s="193"/>
      <c r="X32" s="192">
        <f t="shared" si="6"/>
        <v>4190</v>
      </c>
      <c r="Y32" s="191">
        <f t="shared" si="7"/>
        <v>0.12983293556085918</v>
      </c>
    </row>
    <row r="33" spans="1:25" ht="19.5" customHeight="1">
      <c r="A33" s="198" t="s">
        <v>290</v>
      </c>
      <c r="B33" s="196">
        <v>686</v>
      </c>
      <c r="C33" s="193">
        <v>653</v>
      </c>
      <c r="D33" s="192">
        <v>0</v>
      </c>
      <c r="E33" s="193">
        <v>0</v>
      </c>
      <c r="F33" s="192">
        <f t="shared" si="0"/>
        <v>1339</v>
      </c>
      <c r="G33" s="195">
        <f t="shared" si="1"/>
        <v>0.0015992298854144024</v>
      </c>
      <c r="H33" s="196">
        <v>1143</v>
      </c>
      <c r="I33" s="193">
        <v>1009</v>
      </c>
      <c r="J33" s="192"/>
      <c r="K33" s="193"/>
      <c r="L33" s="192">
        <f t="shared" si="2"/>
        <v>2152</v>
      </c>
      <c r="M33" s="197">
        <f t="shared" si="3"/>
        <v>-0.37778810408921937</v>
      </c>
      <c r="N33" s="196">
        <v>1621</v>
      </c>
      <c r="O33" s="193">
        <v>1669</v>
      </c>
      <c r="P33" s="192"/>
      <c r="Q33" s="193"/>
      <c r="R33" s="192">
        <f t="shared" si="4"/>
        <v>3290</v>
      </c>
      <c r="S33" s="195">
        <f t="shared" si="5"/>
        <v>0.0017275673541229525</v>
      </c>
      <c r="T33" s="196">
        <v>2682</v>
      </c>
      <c r="U33" s="193">
        <v>2336</v>
      </c>
      <c r="V33" s="192"/>
      <c r="W33" s="193"/>
      <c r="X33" s="192">
        <f t="shared" si="6"/>
        <v>5018</v>
      </c>
      <c r="Y33" s="191">
        <f t="shared" si="7"/>
        <v>-0.3443603029095257</v>
      </c>
    </row>
    <row r="34" spans="1:25" ht="19.5" customHeight="1">
      <c r="A34" s="198" t="s">
        <v>291</v>
      </c>
      <c r="B34" s="196">
        <v>260</v>
      </c>
      <c r="C34" s="193">
        <v>259</v>
      </c>
      <c r="D34" s="192">
        <v>0</v>
      </c>
      <c r="E34" s="193">
        <v>0</v>
      </c>
      <c r="F34" s="192">
        <f t="shared" si="0"/>
        <v>519</v>
      </c>
      <c r="G34" s="195">
        <f t="shared" si="1"/>
        <v>0.0006198658032338124</v>
      </c>
      <c r="H34" s="196">
        <v>0</v>
      </c>
      <c r="I34" s="193">
        <v>3</v>
      </c>
      <c r="J34" s="192"/>
      <c r="K34" s="193"/>
      <c r="L34" s="192">
        <f t="shared" si="2"/>
        <v>3</v>
      </c>
      <c r="M34" s="197" t="s">
        <v>48</v>
      </c>
      <c r="N34" s="196">
        <v>408</v>
      </c>
      <c r="O34" s="193">
        <v>495</v>
      </c>
      <c r="P34" s="192"/>
      <c r="Q34" s="193"/>
      <c r="R34" s="192">
        <f t="shared" si="4"/>
        <v>903</v>
      </c>
      <c r="S34" s="195">
        <f t="shared" si="5"/>
        <v>0.00047416210357842733</v>
      </c>
      <c r="T34" s="196">
        <v>261</v>
      </c>
      <c r="U34" s="193">
        <v>163</v>
      </c>
      <c r="V34" s="192"/>
      <c r="W34" s="193"/>
      <c r="X34" s="192">
        <f t="shared" si="6"/>
        <v>424</v>
      </c>
      <c r="Y34" s="191">
        <f t="shared" si="7"/>
        <v>1.1297169811320753</v>
      </c>
    </row>
    <row r="35" spans="1:25" ht="19.5" customHeight="1">
      <c r="A35" s="198" t="s">
        <v>292</v>
      </c>
      <c r="B35" s="196">
        <v>227</v>
      </c>
      <c r="C35" s="193">
        <v>278</v>
      </c>
      <c r="D35" s="192">
        <v>0</v>
      </c>
      <c r="E35" s="193">
        <v>0</v>
      </c>
      <c r="F35" s="192">
        <f t="shared" si="0"/>
        <v>505</v>
      </c>
      <c r="G35" s="195">
        <f t="shared" si="1"/>
        <v>0.0006031449530502414</v>
      </c>
      <c r="H35" s="196">
        <v>440</v>
      </c>
      <c r="I35" s="193">
        <v>466</v>
      </c>
      <c r="J35" s="192">
        <v>17</v>
      </c>
      <c r="K35" s="193">
        <v>0</v>
      </c>
      <c r="L35" s="192">
        <f t="shared" si="2"/>
        <v>923</v>
      </c>
      <c r="M35" s="197">
        <f t="shared" si="3"/>
        <v>-0.4528710725893824</v>
      </c>
      <c r="N35" s="196">
        <v>371</v>
      </c>
      <c r="O35" s="193">
        <v>484</v>
      </c>
      <c r="P35" s="192">
        <v>1</v>
      </c>
      <c r="Q35" s="193">
        <v>13</v>
      </c>
      <c r="R35" s="192">
        <f t="shared" si="4"/>
        <v>869</v>
      </c>
      <c r="S35" s="195">
        <f t="shared" si="5"/>
        <v>0.0004563088239309561</v>
      </c>
      <c r="T35" s="196">
        <v>677</v>
      </c>
      <c r="U35" s="193">
        <v>839</v>
      </c>
      <c r="V35" s="192">
        <v>17</v>
      </c>
      <c r="W35" s="193">
        <v>0</v>
      </c>
      <c r="X35" s="192">
        <f t="shared" si="6"/>
        <v>1533</v>
      </c>
      <c r="Y35" s="191">
        <f t="shared" si="7"/>
        <v>-0.43313763861709065</v>
      </c>
    </row>
    <row r="36" spans="1:25" ht="19.5" customHeight="1" thickBot="1">
      <c r="A36" s="198" t="s">
        <v>266</v>
      </c>
      <c r="B36" s="196">
        <v>18401</v>
      </c>
      <c r="C36" s="193">
        <v>19501</v>
      </c>
      <c r="D36" s="192">
        <v>6</v>
      </c>
      <c r="E36" s="193">
        <v>7</v>
      </c>
      <c r="F36" s="192">
        <f t="shared" si="0"/>
        <v>37915</v>
      </c>
      <c r="G36" s="195">
        <f t="shared" si="1"/>
        <v>0.045283645336435446</v>
      </c>
      <c r="H36" s="196">
        <v>8995</v>
      </c>
      <c r="I36" s="193">
        <v>6665</v>
      </c>
      <c r="J36" s="192">
        <v>8</v>
      </c>
      <c r="K36" s="193">
        <v>8</v>
      </c>
      <c r="L36" s="192">
        <f t="shared" si="2"/>
        <v>15676</v>
      </c>
      <c r="M36" s="197">
        <f t="shared" si="3"/>
        <v>1.4186654758867059</v>
      </c>
      <c r="N36" s="196">
        <v>45454</v>
      </c>
      <c r="O36" s="193">
        <v>43319</v>
      </c>
      <c r="P36" s="192">
        <v>24</v>
      </c>
      <c r="Q36" s="193">
        <v>82</v>
      </c>
      <c r="R36" s="192">
        <f t="shared" si="4"/>
        <v>88879</v>
      </c>
      <c r="S36" s="195">
        <f t="shared" si="5"/>
        <v>0.04667004828787048</v>
      </c>
      <c r="T36" s="196">
        <v>24136</v>
      </c>
      <c r="U36" s="193">
        <v>16713</v>
      </c>
      <c r="V36" s="192">
        <v>14</v>
      </c>
      <c r="W36" s="193">
        <v>21</v>
      </c>
      <c r="X36" s="192">
        <f t="shared" si="6"/>
        <v>40884</v>
      </c>
      <c r="Y36" s="191">
        <f t="shared" si="7"/>
        <v>1.1739311221993933</v>
      </c>
    </row>
    <row r="37" spans="1:25" s="199" customFormat="1" ht="19.5" customHeight="1">
      <c r="A37" s="206" t="s">
        <v>58</v>
      </c>
      <c r="B37" s="203">
        <f>SUM(B38:B52)</f>
        <v>118850</v>
      </c>
      <c r="C37" s="202">
        <f>SUM(C38:C52)</f>
        <v>113215</v>
      </c>
      <c r="D37" s="201">
        <f>SUM(D38:D52)</f>
        <v>321</v>
      </c>
      <c r="E37" s="202">
        <f>SUM(E38:E52)</f>
        <v>437</v>
      </c>
      <c r="F37" s="201">
        <f t="shared" si="0"/>
        <v>232823</v>
      </c>
      <c r="G37" s="204">
        <f t="shared" si="1"/>
        <v>0.27807132159211156</v>
      </c>
      <c r="H37" s="203">
        <f>SUM(H38:H52)</f>
        <v>115666</v>
      </c>
      <c r="I37" s="202">
        <f>SUM(I38:I52)</f>
        <v>108651</v>
      </c>
      <c r="J37" s="201">
        <f>SUM(J38:J52)</f>
        <v>8</v>
      </c>
      <c r="K37" s="202">
        <f>SUM(K38:K52)</f>
        <v>6</v>
      </c>
      <c r="L37" s="201">
        <f t="shared" si="2"/>
        <v>224331</v>
      </c>
      <c r="M37" s="205">
        <f t="shared" si="3"/>
        <v>0.03785477709277818</v>
      </c>
      <c r="N37" s="203">
        <f>SUM(N38:N52)</f>
        <v>241221</v>
      </c>
      <c r="O37" s="202">
        <f>SUM(O38:O52)</f>
        <v>237283</v>
      </c>
      <c r="P37" s="201">
        <f>SUM(P38:P52)</f>
        <v>3252</v>
      </c>
      <c r="Q37" s="202">
        <f>SUM(Q38:Q52)</f>
        <v>2352</v>
      </c>
      <c r="R37" s="201">
        <f t="shared" si="4"/>
        <v>484108</v>
      </c>
      <c r="S37" s="204">
        <f t="shared" si="5"/>
        <v>0.25420339716405904</v>
      </c>
      <c r="T37" s="203">
        <f>SUM(T38:T52)</f>
        <v>238046</v>
      </c>
      <c r="U37" s="202">
        <f>SUM(U38:U52)</f>
        <v>238856</v>
      </c>
      <c r="V37" s="201">
        <f>SUM(V38:V52)</f>
        <v>23</v>
      </c>
      <c r="W37" s="202">
        <f>SUM(W38:W52)</f>
        <v>26</v>
      </c>
      <c r="X37" s="201">
        <f t="shared" si="6"/>
        <v>476951</v>
      </c>
      <c r="Y37" s="200">
        <f t="shared" si="7"/>
        <v>0.015005734341682953</v>
      </c>
    </row>
    <row r="38" spans="1:25" ht="19.5" customHeight="1">
      <c r="A38" s="213" t="s">
        <v>293</v>
      </c>
      <c r="B38" s="210">
        <v>19830</v>
      </c>
      <c r="C38" s="208">
        <v>18952</v>
      </c>
      <c r="D38" s="209">
        <v>67</v>
      </c>
      <c r="E38" s="208">
        <v>38</v>
      </c>
      <c r="F38" s="192">
        <f t="shared" si="0"/>
        <v>38887</v>
      </c>
      <c r="G38" s="195">
        <f t="shared" si="1"/>
        <v>0.04644455007775195</v>
      </c>
      <c r="H38" s="210">
        <v>23775</v>
      </c>
      <c r="I38" s="208">
        <v>22873</v>
      </c>
      <c r="J38" s="209"/>
      <c r="K38" s="208"/>
      <c r="L38" s="209">
        <f t="shared" si="2"/>
        <v>46648</v>
      </c>
      <c r="M38" s="212">
        <f t="shared" si="3"/>
        <v>-0.1663736923340765</v>
      </c>
      <c r="N38" s="210">
        <v>39424</v>
      </c>
      <c r="O38" s="208">
        <v>39721</v>
      </c>
      <c r="P38" s="209">
        <v>67</v>
      </c>
      <c r="Q38" s="208">
        <v>38</v>
      </c>
      <c r="R38" s="192">
        <f t="shared" si="4"/>
        <v>79250</v>
      </c>
      <c r="S38" s="195">
        <f t="shared" si="5"/>
        <v>0.041613894472414585</v>
      </c>
      <c r="T38" s="214">
        <v>49544</v>
      </c>
      <c r="U38" s="208">
        <v>51938</v>
      </c>
      <c r="V38" s="209"/>
      <c r="W38" s="208">
        <v>2</v>
      </c>
      <c r="X38" s="209">
        <f t="shared" si="6"/>
        <v>101484</v>
      </c>
      <c r="Y38" s="207">
        <f t="shared" si="7"/>
        <v>-0.21908872334555196</v>
      </c>
    </row>
    <row r="39" spans="1:25" ht="19.5" customHeight="1">
      <c r="A39" s="213" t="s">
        <v>294</v>
      </c>
      <c r="B39" s="210">
        <v>16779</v>
      </c>
      <c r="C39" s="208">
        <v>16665</v>
      </c>
      <c r="D39" s="209">
        <v>3</v>
      </c>
      <c r="E39" s="208">
        <v>3</v>
      </c>
      <c r="F39" s="209">
        <f t="shared" si="0"/>
        <v>33450</v>
      </c>
      <c r="G39" s="211">
        <f t="shared" si="1"/>
        <v>0.03995088847431797</v>
      </c>
      <c r="H39" s="210">
        <v>15785</v>
      </c>
      <c r="I39" s="208">
        <v>14928</v>
      </c>
      <c r="J39" s="209">
        <v>6</v>
      </c>
      <c r="K39" s="208">
        <v>5</v>
      </c>
      <c r="L39" s="192">
        <f t="shared" si="2"/>
        <v>30724</v>
      </c>
      <c r="M39" s="212">
        <f t="shared" si="3"/>
        <v>0.08872542637677383</v>
      </c>
      <c r="N39" s="210">
        <v>32276</v>
      </c>
      <c r="O39" s="208">
        <v>31437</v>
      </c>
      <c r="P39" s="209">
        <v>3</v>
      </c>
      <c r="Q39" s="208">
        <v>3</v>
      </c>
      <c r="R39" s="209">
        <f t="shared" si="4"/>
        <v>63719</v>
      </c>
      <c r="S39" s="211">
        <f t="shared" si="5"/>
        <v>0.033458621348741766</v>
      </c>
      <c r="T39" s="214">
        <v>31298</v>
      </c>
      <c r="U39" s="208">
        <v>29901</v>
      </c>
      <c r="V39" s="209">
        <v>6</v>
      </c>
      <c r="W39" s="208">
        <v>5</v>
      </c>
      <c r="X39" s="209">
        <f t="shared" si="6"/>
        <v>61210</v>
      </c>
      <c r="Y39" s="207">
        <f t="shared" si="7"/>
        <v>0.04099003430811954</v>
      </c>
    </row>
    <row r="40" spans="1:25" ht="19.5" customHeight="1">
      <c r="A40" s="213" t="s">
        <v>295</v>
      </c>
      <c r="B40" s="210">
        <v>14608</v>
      </c>
      <c r="C40" s="208">
        <v>13205</v>
      </c>
      <c r="D40" s="209">
        <v>0</v>
      </c>
      <c r="E40" s="208">
        <v>0</v>
      </c>
      <c r="F40" s="209">
        <f t="shared" si="0"/>
        <v>27813</v>
      </c>
      <c r="G40" s="211">
        <f t="shared" si="1"/>
        <v>0.03321835758254726</v>
      </c>
      <c r="H40" s="210">
        <v>15349</v>
      </c>
      <c r="I40" s="208">
        <v>13993</v>
      </c>
      <c r="J40" s="209"/>
      <c r="K40" s="208"/>
      <c r="L40" s="209">
        <f t="shared" si="2"/>
        <v>29342</v>
      </c>
      <c r="M40" s="212">
        <f t="shared" si="3"/>
        <v>-0.05210960398064213</v>
      </c>
      <c r="N40" s="210">
        <v>29517</v>
      </c>
      <c r="O40" s="208">
        <v>27160</v>
      </c>
      <c r="P40" s="209">
        <v>0</v>
      </c>
      <c r="Q40" s="208"/>
      <c r="R40" s="209">
        <f t="shared" si="4"/>
        <v>56677</v>
      </c>
      <c r="S40" s="211">
        <f t="shared" si="5"/>
        <v>0.02976089207587434</v>
      </c>
      <c r="T40" s="214">
        <v>32047</v>
      </c>
      <c r="U40" s="208">
        <v>32031</v>
      </c>
      <c r="V40" s="209"/>
      <c r="W40" s="208"/>
      <c r="X40" s="209">
        <f t="shared" si="6"/>
        <v>64078</v>
      </c>
      <c r="Y40" s="207">
        <f t="shared" si="7"/>
        <v>-0.11549985954617814</v>
      </c>
    </row>
    <row r="41" spans="1:25" ht="19.5" customHeight="1">
      <c r="A41" s="213" t="s">
        <v>296</v>
      </c>
      <c r="B41" s="210">
        <v>13343</v>
      </c>
      <c r="C41" s="208">
        <v>10653</v>
      </c>
      <c r="D41" s="209">
        <v>0</v>
      </c>
      <c r="E41" s="208">
        <v>0</v>
      </c>
      <c r="F41" s="209">
        <f t="shared" si="0"/>
        <v>23996</v>
      </c>
      <c r="G41" s="211">
        <f t="shared" si="1"/>
        <v>0.028659537214640776</v>
      </c>
      <c r="H41" s="210">
        <v>8335</v>
      </c>
      <c r="I41" s="208">
        <v>7138</v>
      </c>
      <c r="J41" s="209"/>
      <c r="K41" s="208"/>
      <c r="L41" s="192">
        <f t="shared" si="2"/>
        <v>15473</v>
      </c>
      <c r="M41" s="212" t="s">
        <v>48</v>
      </c>
      <c r="N41" s="210">
        <v>27117</v>
      </c>
      <c r="O41" s="208">
        <v>26454</v>
      </c>
      <c r="P41" s="209"/>
      <c r="Q41" s="208"/>
      <c r="R41" s="192">
        <f t="shared" si="4"/>
        <v>53571</v>
      </c>
      <c r="S41" s="211">
        <f t="shared" si="5"/>
        <v>0.02812994247043182</v>
      </c>
      <c r="T41" s="214">
        <v>16687</v>
      </c>
      <c r="U41" s="208">
        <v>18159</v>
      </c>
      <c r="V41" s="209"/>
      <c r="W41" s="208"/>
      <c r="X41" s="209">
        <f t="shared" si="6"/>
        <v>34846</v>
      </c>
      <c r="Y41" s="207" t="s">
        <v>48</v>
      </c>
    </row>
    <row r="42" spans="1:25" ht="19.5" customHeight="1">
      <c r="A42" s="213" t="s">
        <v>297</v>
      </c>
      <c r="B42" s="210">
        <v>10034</v>
      </c>
      <c r="C42" s="208">
        <v>9371</v>
      </c>
      <c r="D42" s="209">
        <v>0</v>
      </c>
      <c r="E42" s="208">
        <v>0</v>
      </c>
      <c r="F42" s="209">
        <f t="shared" si="0"/>
        <v>19405</v>
      </c>
      <c r="G42" s="211">
        <f t="shared" si="1"/>
        <v>0.023176292700871157</v>
      </c>
      <c r="H42" s="210">
        <v>9719</v>
      </c>
      <c r="I42" s="208">
        <v>7856</v>
      </c>
      <c r="J42" s="209"/>
      <c r="K42" s="208"/>
      <c r="L42" s="209">
        <f t="shared" si="2"/>
        <v>17575</v>
      </c>
      <c r="M42" s="212">
        <f t="shared" si="3"/>
        <v>0.10412517780938835</v>
      </c>
      <c r="N42" s="210">
        <v>18898</v>
      </c>
      <c r="O42" s="208">
        <v>18767</v>
      </c>
      <c r="P42" s="209"/>
      <c r="Q42" s="208">
        <v>0</v>
      </c>
      <c r="R42" s="209">
        <f t="shared" si="4"/>
        <v>37665</v>
      </c>
      <c r="S42" s="211">
        <f t="shared" si="5"/>
        <v>0.019777758174176596</v>
      </c>
      <c r="T42" s="214">
        <v>19236</v>
      </c>
      <c r="U42" s="208">
        <v>16978</v>
      </c>
      <c r="V42" s="209"/>
      <c r="W42" s="208"/>
      <c r="X42" s="209">
        <f t="shared" si="6"/>
        <v>36214</v>
      </c>
      <c r="Y42" s="207">
        <f t="shared" si="7"/>
        <v>0.04006737725741427</v>
      </c>
    </row>
    <row r="43" spans="1:25" ht="19.5" customHeight="1">
      <c r="A43" s="213" t="s">
        <v>298</v>
      </c>
      <c r="B43" s="210">
        <v>7286</v>
      </c>
      <c r="C43" s="208">
        <v>8549</v>
      </c>
      <c r="D43" s="209">
        <v>0</v>
      </c>
      <c r="E43" s="208">
        <v>0</v>
      </c>
      <c r="F43" s="209">
        <f t="shared" si="0"/>
        <v>15835</v>
      </c>
      <c r="G43" s="211">
        <f t="shared" si="1"/>
        <v>0.01891247590406054</v>
      </c>
      <c r="H43" s="210">
        <v>8235</v>
      </c>
      <c r="I43" s="208">
        <v>8334</v>
      </c>
      <c r="J43" s="209"/>
      <c r="K43" s="208"/>
      <c r="L43" s="209">
        <f t="shared" si="2"/>
        <v>16569</v>
      </c>
      <c r="M43" s="212">
        <f t="shared" si="3"/>
        <v>-0.044299595630394095</v>
      </c>
      <c r="N43" s="210">
        <v>13599</v>
      </c>
      <c r="O43" s="208">
        <v>15947</v>
      </c>
      <c r="P43" s="209">
        <v>0</v>
      </c>
      <c r="Q43" s="208">
        <v>0</v>
      </c>
      <c r="R43" s="209">
        <f t="shared" si="4"/>
        <v>29546</v>
      </c>
      <c r="S43" s="211">
        <f t="shared" si="5"/>
        <v>0.015514500013652508</v>
      </c>
      <c r="T43" s="214">
        <v>15284</v>
      </c>
      <c r="U43" s="208">
        <v>16239</v>
      </c>
      <c r="V43" s="209"/>
      <c r="W43" s="208"/>
      <c r="X43" s="209">
        <f t="shared" si="6"/>
        <v>31523</v>
      </c>
      <c r="Y43" s="207">
        <f t="shared" si="7"/>
        <v>-0.06271611204517336</v>
      </c>
    </row>
    <row r="44" spans="1:25" ht="19.5" customHeight="1">
      <c r="A44" s="213" t="s">
        <v>299</v>
      </c>
      <c r="B44" s="210">
        <v>6739</v>
      </c>
      <c r="C44" s="208">
        <v>7290</v>
      </c>
      <c r="D44" s="209">
        <v>0</v>
      </c>
      <c r="E44" s="208">
        <v>0</v>
      </c>
      <c r="F44" s="209">
        <f>SUM(B44:E44)</f>
        <v>14029</v>
      </c>
      <c r="G44" s="211">
        <f>F44/$F$9</f>
        <v>0.016755486230379875</v>
      </c>
      <c r="H44" s="210">
        <v>8434</v>
      </c>
      <c r="I44" s="208">
        <v>9156</v>
      </c>
      <c r="J44" s="209">
        <v>0</v>
      </c>
      <c r="K44" s="208">
        <v>0</v>
      </c>
      <c r="L44" s="209">
        <f>SUM(H44:K44)</f>
        <v>17590</v>
      </c>
      <c r="M44" s="212">
        <f>IF(ISERROR(F44/L44-1),"         /0",(F44/L44-1))</f>
        <v>-0.20244457077885158</v>
      </c>
      <c r="N44" s="210">
        <v>15339</v>
      </c>
      <c r="O44" s="208">
        <v>15532</v>
      </c>
      <c r="P44" s="209">
        <v>268</v>
      </c>
      <c r="Q44" s="208">
        <v>90</v>
      </c>
      <c r="R44" s="209">
        <f>SUM(N44:Q44)</f>
        <v>31229</v>
      </c>
      <c r="S44" s="211">
        <f>R44/$R$9</f>
        <v>0.016398237356202335</v>
      </c>
      <c r="T44" s="214">
        <v>18885</v>
      </c>
      <c r="U44" s="208">
        <v>19746</v>
      </c>
      <c r="V44" s="209">
        <v>0</v>
      </c>
      <c r="W44" s="208">
        <v>0</v>
      </c>
      <c r="X44" s="209">
        <f>SUM(T44:W44)</f>
        <v>38631</v>
      </c>
      <c r="Y44" s="207">
        <f>IF(ISERROR(R44/X44-1),"         /0",(R44/X44-1))</f>
        <v>-0.19160777613833446</v>
      </c>
    </row>
    <row r="45" spans="1:25" ht="19.5" customHeight="1">
      <c r="A45" s="213" t="s">
        <v>300</v>
      </c>
      <c r="B45" s="210">
        <v>1446</v>
      </c>
      <c r="C45" s="208">
        <v>1462</v>
      </c>
      <c r="D45" s="209">
        <v>0</v>
      </c>
      <c r="E45" s="208">
        <v>0</v>
      </c>
      <c r="F45" s="209">
        <f t="shared" si="0"/>
        <v>2908</v>
      </c>
      <c r="G45" s="211">
        <f t="shared" si="1"/>
        <v>0.0034731594524160434</v>
      </c>
      <c r="H45" s="210">
        <v>2446</v>
      </c>
      <c r="I45" s="208">
        <v>2522</v>
      </c>
      <c r="J45" s="209"/>
      <c r="K45" s="208"/>
      <c r="L45" s="209">
        <f t="shared" si="2"/>
        <v>4968</v>
      </c>
      <c r="M45" s="212">
        <f t="shared" si="3"/>
        <v>-0.41465378421900156</v>
      </c>
      <c r="N45" s="210">
        <v>2936</v>
      </c>
      <c r="O45" s="208">
        <v>3611</v>
      </c>
      <c r="P45" s="209"/>
      <c r="Q45" s="208"/>
      <c r="R45" s="209">
        <f t="shared" si="4"/>
        <v>6547</v>
      </c>
      <c r="S45" s="211">
        <f t="shared" si="5"/>
        <v>0.003437806525058653</v>
      </c>
      <c r="T45" s="214">
        <v>5542</v>
      </c>
      <c r="U45" s="208">
        <v>5907</v>
      </c>
      <c r="V45" s="209"/>
      <c r="W45" s="208"/>
      <c r="X45" s="209">
        <f t="shared" si="6"/>
        <v>11449</v>
      </c>
      <c r="Y45" s="207">
        <f t="shared" si="7"/>
        <v>-0.42815966459952837</v>
      </c>
    </row>
    <row r="46" spans="1:25" ht="19.5" customHeight="1">
      <c r="A46" s="213" t="s">
        <v>301</v>
      </c>
      <c r="B46" s="210">
        <v>1357</v>
      </c>
      <c r="C46" s="208">
        <v>1387</v>
      </c>
      <c r="D46" s="209">
        <v>0</v>
      </c>
      <c r="E46" s="208">
        <v>2</v>
      </c>
      <c r="F46" s="209">
        <f>SUM(B46:E46)</f>
        <v>2746</v>
      </c>
      <c r="G46" s="211">
        <f>F46/$F$9</f>
        <v>0.0032796753288632926</v>
      </c>
      <c r="H46" s="210">
        <v>2027</v>
      </c>
      <c r="I46" s="208">
        <v>1869</v>
      </c>
      <c r="J46" s="209"/>
      <c r="K46" s="208"/>
      <c r="L46" s="209">
        <f>SUM(H46:K46)</f>
        <v>3896</v>
      </c>
      <c r="M46" s="212">
        <f>IF(ISERROR(F46/L46-1),"         /0",(F46/L46-1))</f>
        <v>-0.2951745379876797</v>
      </c>
      <c r="N46" s="210">
        <v>2851</v>
      </c>
      <c r="O46" s="208">
        <v>2785</v>
      </c>
      <c r="P46" s="209">
        <v>0</v>
      </c>
      <c r="Q46" s="208">
        <v>2</v>
      </c>
      <c r="R46" s="209">
        <f>SUM(N46:Q46)</f>
        <v>5638</v>
      </c>
      <c r="S46" s="211">
        <f>R46/$R$9</f>
        <v>0.0029604938427189075</v>
      </c>
      <c r="T46" s="214">
        <v>4184</v>
      </c>
      <c r="U46" s="208">
        <v>4051</v>
      </c>
      <c r="V46" s="209"/>
      <c r="W46" s="208"/>
      <c r="X46" s="209">
        <f>SUM(T46:W46)</f>
        <v>8235</v>
      </c>
      <c r="Y46" s="207">
        <f>IF(ISERROR(R46/X46-1),"         /0",(R46/X46-1))</f>
        <v>-0.31536126290224653</v>
      </c>
    </row>
    <row r="47" spans="1:25" ht="19.5" customHeight="1">
      <c r="A47" s="213" t="s">
        <v>302</v>
      </c>
      <c r="B47" s="210">
        <v>1220</v>
      </c>
      <c r="C47" s="208">
        <v>1453</v>
      </c>
      <c r="D47" s="209">
        <v>0</v>
      </c>
      <c r="E47" s="208">
        <v>0</v>
      </c>
      <c r="F47" s="209">
        <f t="shared" si="0"/>
        <v>2673</v>
      </c>
      <c r="G47" s="211">
        <f t="shared" si="1"/>
        <v>0.0031924880386203867</v>
      </c>
      <c r="H47" s="210">
        <v>9</v>
      </c>
      <c r="I47" s="208">
        <v>4</v>
      </c>
      <c r="J47" s="209"/>
      <c r="K47" s="208">
        <v>0</v>
      </c>
      <c r="L47" s="209">
        <f t="shared" si="2"/>
        <v>13</v>
      </c>
      <c r="M47" s="212" t="s">
        <v>48</v>
      </c>
      <c r="N47" s="210">
        <v>3312</v>
      </c>
      <c r="O47" s="208">
        <v>3358</v>
      </c>
      <c r="P47" s="209"/>
      <c r="Q47" s="208"/>
      <c r="R47" s="209">
        <f t="shared" si="4"/>
        <v>6670</v>
      </c>
      <c r="S47" s="211">
        <f t="shared" si="5"/>
        <v>0.0035023933896656816</v>
      </c>
      <c r="T47" s="214">
        <v>17</v>
      </c>
      <c r="U47" s="208">
        <v>4</v>
      </c>
      <c r="V47" s="209"/>
      <c r="W47" s="208">
        <v>0</v>
      </c>
      <c r="X47" s="209">
        <f t="shared" si="6"/>
        <v>21</v>
      </c>
      <c r="Y47" s="207" t="s">
        <v>48</v>
      </c>
    </row>
    <row r="48" spans="1:25" ht="19.5" customHeight="1">
      <c r="A48" s="213" t="s">
        <v>303</v>
      </c>
      <c r="B48" s="210">
        <v>1323</v>
      </c>
      <c r="C48" s="208">
        <v>1178</v>
      </c>
      <c r="D48" s="209">
        <v>0</v>
      </c>
      <c r="E48" s="208">
        <v>0</v>
      </c>
      <c r="F48" s="209">
        <f t="shared" si="0"/>
        <v>2501</v>
      </c>
      <c r="G48" s="211">
        <f t="shared" si="1"/>
        <v>0.0029870604506507994</v>
      </c>
      <c r="H48" s="210">
        <v>1000</v>
      </c>
      <c r="I48" s="208">
        <v>812</v>
      </c>
      <c r="J48" s="209"/>
      <c r="K48" s="208"/>
      <c r="L48" s="209">
        <f t="shared" si="2"/>
        <v>1812</v>
      </c>
      <c r="M48" s="212">
        <f t="shared" si="3"/>
        <v>0.380242825607064</v>
      </c>
      <c r="N48" s="210">
        <v>2589</v>
      </c>
      <c r="O48" s="208">
        <v>2212</v>
      </c>
      <c r="P48" s="209"/>
      <c r="Q48" s="208"/>
      <c r="R48" s="209">
        <f t="shared" si="4"/>
        <v>4801</v>
      </c>
      <c r="S48" s="211">
        <f t="shared" si="5"/>
        <v>0.002520988105514983</v>
      </c>
      <c r="T48" s="214">
        <v>2024</v>
      </c>
      <c r="U48" s="208">
        <v>1710</v>
      </c>
      <c r="V48" s="209"/>
      <c r="W48" s="208"/>
      <c r="X48" s="209">
        <f t="shared" si="6"/>
        <v>3734</v>
      </c>
      <c r="Y48" s="207">
        <f t="shared" si="7"/>
        <v>0.2857525441885378</v>
      </c>
    </row>
    <row r="49" spans="1:25" ht="19.5" customHeight="1">
      <c r="A49" s="213" t="s">
        <v>304</v>
      </c>
      <c r="B49" s="210">
        <v>1246</v>
      </c>
      <c r="C49" s="208">
        <v>1161</v>
      </c>
      <c r="D49" s="209">
        <v>0</v>
      </c>
      <c r="E49" s="208">
        <v>0</v>
      </c>
      <c r="F49" s="209">
        <f t="shared" si="0"/>
        <v>2407</v>
      </c>
      <c r="G49" s="211">
        <f t="shared" si="1"/>
        <v>0.0028747918851325365</v>
      </c>
      <c r="H49" s="210">
        <v>1096</v>
      </c>
      <c r="I49" s="208">
        <v>1091</v>
      </c>
      <c r="J49" s="209"/>
      <c r="K49" s="208"/>
      <c r="L49" s="209">
        <f t="shared" si="2"/>
        <v>2187</v>
      </c>
      <c r="M49" s="212">
        <f t="shared" si="3"/>
        <v>0.10059442158207599</v>
      </c>
      <c r="N49" s="210">
        <v>2671</v>
      </c>
      <c r="O49" s="208">
        <v>2735</v>
      </c>
      <c r="P49" s="209"/>
      <c r="Q49" s="208"/>
      <c r="R49" s="209">
        <f t="shared" si="4"/>
        <v>5406</v>
      </c>
      <c r="S49" s="211">
        <f t="shared" si="5"/>
        <v>0.002838671463947927</v>
      </c>
      <c r="T49" s="214">
        <v>2236</v>
      </c>
      <c r="U49" s="208">
        <v>2685</v>
      </c>
      <c r="V49" s="209"/>
      <c r="W49" s="208"/>
      <c r="X49" s="209">
        <f t="shared" si="6"/>
        <v>4921</v>
      </c>
      <c r="Y49" s="207">
        <f t="shared" si="7"/>
        <v>0.0985572038203617</v>
      </c>
    </row>
    <row r="50" spans="1:25" ht="19.5" customHeight="1">
      <c r="A50" s="213" t="s">
        <v>305</v>
      </c>
      <c r="B50" s="210">
        <v>989</v>
      </c>
      <c r="C50" s="208">
        <v>829</v>
      </c>
      <c r="D50" s="209">
        <v>0</v>
      </c>
      <c r="E50" s="208">
        <v>2</v>
      </c>
      <c r="F50" s="209">
        <f t="shared" si="0"/>
        <v>1820</v>
      </c>
      <c r="G50" s="211">
        <f t="shared" si="1"/>
        <v>0.0021737105238642364</v>
      </c>
      <c r="H50" s="210">
        <v>1521</v>
      </c>
      <c r="I50" s="208">
        <v>1072</v>
      </c>
      <c r="J50" s="209"/>
      <c r="K50" s="208"/>
      <c r="L50" s="209">
        <f t="shared" si="2"/>
        <v>2593</v>
      </c>
      <c r="M50" s="212">
        <f t="shared" si="3"/>
        <v>-0.2981102969533359</v>
      </c>
      <c r="N50" s="210">
        <v>2075</v>
      </c>
      <c r="O50" s="208">
        <v>1796</v>
      </c>
      <c r="P50" s="209">
        <v>0</v>
      </c>
      <c r="Q50" s="208">
        <v>2</v>
      </c>
      <c r="R50" s="209">
        <f t="shared" si="4"/>
        <v>3873</v>
      </c>
      <c r="S50" s="211">
        <f t="shared" si="5"/>
        <v>0.002033698590431062</v>
      </c>
      <c r="T50" s="214">
        <v>3394</v>
      </c>
      <c r="U50" s="208">
        <v>2915</v>
      </c>
      <c r="V50" s="209"/>
      <c r="W50" s="208"/>
      <c r="X50" s="209">
        <f t="shared" si="6"/>
        <v>6309</v>
      </c>
      <c r="Y50" s="207">
        <f t="shared" si="7"/>
        <v>-0.38611507370423204</v>
      </c>
    </row>
    <row r="51" spans="1:25" ht="19.5" customHeight="1">
      <c r="A51" s="213" t="s">
        <v>306</v>
      </c>
      <c r="B51" s="210">
        <v>894</v>
      </c>
      <c r="C51" s="208">
        <v>910</v>
      </c>
      <c r="D51" s="209">
        <v>0</v>
      </c>
      <c r="E51" s="208">
        <v>0</v>
      </c>
      <c r="F51" s="209">
        <f t="shared" si="0"/>
        <v>1804</v>
      </c>
      <c r="G51" s="211">
        <f t="shared" si="1"/>
        <v>0.002154600980797298</v>
      </c>
      <c r="H51" s="210">
        <v>609</v>
      </c>
      <c r="I51" s="208">
        <v>630</v>
      </c>
      <c r="J51" s="209"/>
      <c r="K51" s="208"/>
      <c r="L51" s="209">
        <f t="shared" si="2"/>
        <v>1239</v>
      </c>
      <c r="M51" s="212" t="s">
        <v>48</v>
      </c>
      <c r="N51" s="210">
        <v>1980</v>
      </c>
      <c r="O51" s="208">
        <v>1942</v>
      </c>
      <c r="P51" s="209"/>
      <c r="Q51" s="208"/>
      <c r="R51" s="192">
        <f t="shared" si="4"/>
        <v>3922</v>
      </c>
      <c r="S51" s="211">
        <f t="shared" si="5"/>
        <v>0.0020594283169818295</v>
      </c>
      <c r="T51" s="214">
        <v>1521</v>
      </c>
      <c r="U51" s="208">
        <v>1667</v>
      </c>
      <c r="V51" s="209"/>
      <c r="W51" s="208"/>
      <c r="X51" s="209">
        <f t="shared" si="6"/>
        <v>3188</v>
      </c>
      <c r="Y51" s="207" t="s">
        <v>48</v>
      </c>
    </row>
    <row r="52" spans="1:25" ht="19.5" customHeight="1" thickBot="1">
      <c r="A52" s="213" t="s">
        <v>266</v>
      </c>
      <c r="B52" s="210">
        <v>21756</v>
      </c>
      <c r="C52" s="208">
        <v>20150</v>
      </c>
      <c r="D52" s="209">
        <v>251</v>
      </c>
      <c r="E52" s="208">
        <v>392</v>
      </c>
      <c r="F52" s="209">
        <f aca="true" t="shared" si="16" ref="F52:F93">SUM(B52:E52)</f>
        <v>42549</v>
      </c>
      <c r="G52" s="211">
        <f aca="true" t="shared" si="17" ref="G52:G93">F52/$F$9</f>
        <v>0.05081824674719747</v>
      </c>
      <c r="H52" s="210">
        <v>17326</v>
      </c>
      <c r="I52" s="208">
        <v>16373</v>
      </c>
      <c r="J52" s="209">
        <v>2</v>
      </c>
      <c r="K52" s="208">
        <v>1</v>
      </c>
      <c r="L52" s="209">
        <f aca="true" t="shared" si="18" ref="L52:L93">SUM(H52:K52)</f>
        <v>33702</v>
      </c>
      <c r="M52" s="212">
        <f aca="true" t="shared" si="19" ref="M52:M93">IF(ISERROR(F52/L52-1),"         /0",(F52/L52-1))</f>
        <v>0.26250667616165213</v>
      </c>
      <c r="N52" s="210">
        <v>46637</v>
      </c>
      <c r="O52" s="208">
        <v>43826</v>
      </c>
      <c r="P52" s="209">
        <v>2914</v>
      </c>
      <c r="Q52" s="208">
        <v>2217</v>
      </c>
      <c r="R52" s="209">
        <f aca="true" t="shared" si="20" ref="R52:R93">SUM(N52:Q52)</f>
        <v>95594</v>
      </c>
      <c r="S52" s="211">
        <f aca="true" t="shared" si="21" ref="S52:S93">R52/$R$9</f>
        <v>0.05019607101824605</v>
      </c>
      <c r="T52" s="214">
        <v>36147</v>
      </c>
      <c r="U52" s="208">
        <v>34925</v>
      </c>
      <c r="V52" s="209">
        <v>17</v>
      </c>
      <c r="W52" s="208">
        <v>19</v>
      </c>
      <c r="X52" s="209">
        <f aca="true" t="shared" si="22" ref="X52:X94">SUM(T52:W52)</f>
        <v>71108</v>
      </c>
      <c r="Y52" s="207">
        <f aca="true" t="shared" si="23" ref="Y52:Y93">IF(ISERROR(R52/X52-1),"         /0",(R52/X52-1))</f>
        <v>0.3443494402880125</v>
      </c>
    </row>
    <row r="53" spans="1:25" s="199" customFormat="1" ht="19.5" customHeight="1">
      <c r="A53" s="206" t="s">
        <v>57</v>
      </c>
      <c r="B53" s="203">
        <f>SUM(B54:B67)</f>
        <v>56215</v>
      </c>
      <c r="C53" s="202">
        <f>SUM(C54:C67)</f>
        <v>45155</v>
      </c>
      <c r="D53" s="201">
        <f>SUM(D54:D67)</f>
        <v>27</v>
      </c>
      <c r="E53" s="202">
        <f>SUM(E54:E67)</f>
        <v>27</v>
      </c>
      <c r="F53" s="201">
        <f t="shared" si="16"/>
        <v>101424</v>
      </c>
      <c r="G53" s="204">
        <f t="shared" si="17"/>
        <v>0.12113539350132214</v>
      </c>
      <c r="H53" s="203">
        <f>SUM(H54:H67)</f>
        <v>46356</v>
      </c>
      <c r="I53" s="202">
        <f>SUM(I54:I67)</f>
        <v>38035</v>
      </c>
      <c r="J53" s="201">
        <f>SUM(J54:J67)</f>
        <v>29</v>
      </c>
      <c r="K53" s="202">
        <f>SUM(K54:K67)</f>
        <v>0</v>
      </c>
      <c r="L53" s="201">
        <f t="shared" si="18"/>
        <v>84420</v>
      </c>
      <c r="M53" s="205">
        <f t="shared" si="19"/>
        <v>0.2014214641080312</v>
      </c>
      <c r="N53" s="203">
        <f>SUM(N54:N67)</f>
        <v>123453</v>
      </c>
      <c r="O53" s="202">
        <f>SUM(O54:O67)</f>
        <v>105525</v>
      </c>
      <c r="P53" s="201">
        <f>SUM(P54:P67)</f>
        <v>55</v>
      </c>
      <c r="Q53" s="202">
        <f>SUM(Q54:Q67)</f>
        <v>27</v>
      </c>
      <c r="R53" s="201">
        <f t="shared" si="20"/>
        <v>229060</v>
      </c>
      <c r="S53" s="204">
        <f t="shared" si="21"/>
        <v>0.12027859517793418</v>
      </c>
      <c r="T53" s="203">
        <f>SUM(T54:T67)</f>
        <v>106421</v>
      </c>
      <c r="U53" s="202">
        <f>SUM(U54:U67)</f>
        <v>89956</v>
      </c>
      <c r="V53" s="201">
        <f>SUM(V54:V67)</f>
        <v>35</v>
      </c>
      <c r="W53" s="202">
        <f>SUM(W54:W67)</f>
        <v>0</v>
      </c>
      <c r="X53" s="201">
        <f t="shared" si="22"/>
        <v>196412</v>
      </c>
      <c r="Y53" s="200">
        <f t="shared" si="23"/>
        <v>0.1662220230943119</v>
      </c>
    </row>
    <row r="54" spans="1:25" ht="19.5" customHeight="1">
      <c r="A54" s="213" t="s">
        <v>307</v>
      </c>
      <c r="B54" s="210">
        <v>11041</v>
      </c>
      <c r="C54" s="208">
        <v>9914</v>
      </c>
      <c r="D54" s="209">
        <v>0</v>
      </c>
      <c r="E54" s="208">
        <v>0</v>
      </c>
      <c r="F54" s="209">
        <f t="shared" si="16"/>
        <v>20955</v>
      </c>
      <c r="G54" s="211">
        <f t="shared" si="17"/>
        <v>0.025027529685480807</v>
      </c>
      <c r="H54" s="210">
        <v>14646</v>
      </c>
      <c r="I54" s="208">
        <v>13444</v>
      </c>
      <c r="J54" s="209"/>
      <c r="K54" s="208"/>
      <c r="L54" s="209">
        <f t="shared" si="18"/>
        <v>28090</v>
      </c>
      <c r="M54" s="212">
        <f t="shared" si="19"/>
        <v>-0.2540049839800641</v>
      </c>
      <c r="N54" s="210">
        <v>23088</v>
      </c>
      <c r="O54" s="208">
        <v>24969</v>
      </c>
      <c r="P54" s="209"/>
      <c r="Q54" s="208"/>
      <c r="R54" s="209">
        <f t="shared" si="20"/>
        <v>48057</v>
      </c>
      <c r="S54" s="211">
        <f t="shared" si="21"/>
        <v>0.02523456058878016</v>
      </c>
      <c r="T54" s="210">
        <v>31019</v>
      </c>
      <c r="U54" s="208">
        <v>31681</v>
      </c>
      <c r="V54" s="209"/>
      <c r="W54" s="208"/>
      <c r="X54" s="192">
        <f t="shared" si="22"/>
        <v>62700</v>
      </c>
      <c r="Y54" s="207">
        <f t="shared" si="23"/>
        <v>-0.23354066985645938</v>
      </c>
    </row>
    <row r="55" spans="1:25" ht="19.5" customHeight="1">
      <c r="A55" s="213" t="s">
        <v>308</v>
      </c>
      <c r="B55" s="210">
        <v>6146</v>
      </c>
      <c r="C55" s="208">
        <v>3569</v>
      </c>
      <c r="D55" s="209">
        <v>0</v>
      </c>
      <c r="E55" s="208">
        <v>0</v>
      </c>
      <c r="F55" s="209">
        <f t="shared" si="16"/>
        <v>9715</v>
      </c>
      <c r="G55" s="211">
        <f t="shared" si="17"/>
        <v>0.011603075680956624</v>
      </c>
      <c r="H55" s="210">
        <v>4057</v>
      </c>
      <c r="I55" s="208">
        <v>2492</v>
      </c>
      <c r="J55" s="209"/>
      <c r="K55" s="208"/>
      <c r="L55" s="209">
        <f t="shared" si="18"/>
        <v>6549</v>
      </c>
      <c r="M55" s="212">
        <f t="shared" si="19"/>
        <v>0.4834325851275003</v>
      </c>
      <c r="N55" s="210">
        <v>13980</v>
      </c>
      <c r="O55" s="208">
        <v>7880</v>
      </c>
      <c r="P55" s="209"/>
      <c r="Q55" s="208"/>
      <c r="R55" s="209">
        <f t="shared" si="20"/>
        <v>21860</v>
      </c>
      <c r="S55" s="211">
        <f t="shared" si="21"/>
        <v>0.011478608620403568</v>
      </c>
      <c r="T55" s="210">
        <v>9634</v>
      </c>
      <c r="U55" s="208">
        <v>5528</v>
      </c>
      <c r="V55" s="209"/>
      <c r="W55" s="208"/>
      <c r="X55" s="192">
        <f t="shared" si="22"/>
        <v>15162</v>
      </c>
      <c r="Y55" s="207">
        <f t="shared" si="23"/>
        <v>0.4417623004880622</v>
      </c>
    </row>
    <row r="56" spans="1:25" ht="19.5" customHeight="1">
      <c r="A56" s="213" t="s">
        <v>309</v>
      </c>
      <c r="B56" s="210">
        <v>4197</v>
      </c>
      <c r="C56" s="208">
        <v>4116</v>
      </c>
      <c r="D56" s="209">
        <v>0</v>
      </c>
      <c r="E56" s="208">
        <v>0</v>
      </c>
      <c r="F56" s="209">
        <f t="shared" si="16"/>
        <v>8313</v>
      </c>
      <c r="G56" s="211">
        <f t="shared" si="17"/>
        <v>0.009928601969716152</v>
      </c>
      <c r="H56" s="210">
        <v>3346</v>
      </c>
      <c r="I56" s="208">
        <v>3138</v>
      </c>
      <c r="J56" s="209"/>
      <c r="K56" s="208"/>
      <c r="L56" s="209">
        <f t="shared" si="18"/>
        <v>6484</v>
      </c>
      <c r="M56" s="212">
        <f t="shared" si="19"/>
        <v>0.28207896360271434</v>
      </c>
      <c r="N56" s="210">
        <v>8757</v>
      </c>
      <c r="O56" s="208">
        <v>9131</v>
      </c>
      <c r="P56" s="209"/>
      <c r="Q56" s="208"/>
      <c r="R56" s="209">
        <f t="shared" si="20"/>
        <v>17888</v>
      </c>
      <c r="S56" s="211">
        <f t="shared" si="21"/>
        <v>0.009392925480410751</v>
      </c>
      <c r="T56" s="210">
        <v>7016</v>
      </c>
      <c r="U56" s="208">
        <v>7606</v>
      </c>
      <c r="V56" s="209"/>
      <c r="W56" s="208"/>
      <c r="X56" s="192">
        <f t="shared" si="22"/>
        <v>14622</v>
      </c>
      <c r="Y56" s="207">
        <f t="shared" si="23"/>
        <v>0.22336205717412128</v>
      </c>
    </row>
    <row r="57" spans="1:25" ht="19.5" customHeight="1">
      <c r="A57" s="213" t="s">
        <v>310</v>
      </c>
      <c r="B57" s="210">
        <v>3997</v>
      </c>
      <c r="C57" s="208">
        <v>3761</v>
      </c>
      <c r="D57" s="209">
        <v>0</v>
      </c>
      <c r="E57" s="208">
        <v>0</v>
      </c>
      <c r="F57" s="209">
        <f t="shared" si="16"/>
        <v>7758</v>
      </c>
      <c r="G57" s="211">
        <f t="shared" si="17"/>
        <v>0.009265739694581727</v>
      </c>
      <c r="H57" s="210">
        <v>6079</v>
      </c>
      <c r="I57" s="208">
        <v>5647</v>
      </c>
      <c r="J57" s="209"/>
      <c r="K57" s="208"/>
      <c r="L57" s="209">
        <f t="shared" si="18"/>
        <v>11726</v>
      </c>
      <c r="M57" s="212">
        <f t="shared" si="19"/>
        <v>-0.33839331400307016</v>
      </c>
      <c r="N57" s="210">
        <v>9758</v>
      </c>
      <c r="O57" s="208">
        <v>8594</v>
      </c>
      <c r="P57" s="209"/>
      <c r="Q57" s="208"/>
      <c r="R57" s="209">
        <f t="shared" si="20"/>
        <v>18352</v>
      </c>
      <c r="S57" s="211">
        <f t="shared" si="21"/>
        <v>0.009636570237952712</v>
      </c>
      <c r="T57" s="210">
        <v>13314</v>
      </c>
      <c r="U57" s="208">
        <v>12822</v>
      </c>
      <c r="V57" s="209"/>
      <c r="W57" s="208"/>
      <c r="X57" s="192">
        <f t="shared" si="22"/>
        <v>26136</v>
      </c>
      <c r="Y57" s="207">
        <f t="shared" si="23"/>
        <v>-0.2978267523722069</v>
      </c>
    </row>
    <row r="58" spans="1:25" ht="19.5" customHeight="1">
      <c r="A58" s="213" t="s">
        <v>311</v>
      </c>
      <c r="B58" s="210">
        <v>3495</v>
      </c>
      <c r="C58" s="208">
        <v>3188</v>
      </c>
      <c r="D58" s="209">
        <v>0</v>
      </c>
      <c r="E58" s="208">
        <v>0</v>
      </c>
      <c r="F58" s="209">
        <f>SUM(B58:E58)</f>
        <v>6683</v>
      </c>
      <c r="G58" s="211">
        <f>F58/$F$9</f>
        <v>0.007981817269771808</v>
      </c>
      <c r="H58" s="210">
        <v>5719</v>
      </c>
      <c r="I58" s="208">
        <v>5195</v>
      </c>
      <c r="J58" s="209"/>
      <c r="K58" s="208"/>
      <c r="L58" s="209">
        <f>SUM(H58:K58)</f>
        <v>10914</v>
      </c>
      <c r="M58" s="212">
        <f>IF(ISERROR(F58/L58-1),"         /0",(F58/L58-1))</f>
        <v>-0.38766721641927804</v>
      </c>
      <c r="N58" s="210">
        <v>6963</v>
      </c>
      <c r="O58" s="208">
        <v>7040</v>
      </c>
      <c r="P58" s="209"/>
      <c r="Q58" s="208"/>
      <c r="R58" s="209">
        <f>SUM(N58:Q58)</f>
        <v>14003</v>
      </c>
      <c r="S58" s="211">
        <f>R58/$R$9</f>
        <v>0.007352925732457052</v>
      </c>
      <c r="T58" s="210">
        <v>13405</v>
      </c>
      <c r="U58" s="208">
        <v>12330</v>
      </c>
      <c r="V58" s="209"/>
      <c r="W58" s="208"/>
      <c r="X58" s="192">
        <f>SUM(T58:W58)</f>
        <v>25735</v>
      </c>
      <c r="Y58" s="207">
        <f>IF(ISERROR(R58/X58-1),"         /0",(R58/X58-1))</f>
        <v>-0.4558772100252574</v>
      </c>
    </row>
    <row r="59" spans="1:25" ht="19.5" customHeight="1">
      <c r="A59" s="213" t="s">
        <v>312</v>
      </c>
      <c r="B59" s="210">
        <v>2603</v>
      </c>
      <c r="C59" s="208">
        <v>1775</v>
      </c>
      <c r="D59" s="209">
        <v>0</v>
      </c>
      <c r="E59" s="208">
        <v>0</v>
      </c>
      <c r="F59" s="209">
        <f>SUM(B59:E59)</f>
        <v>4378</v>
      </c>
      <c r="G59" s="211">
        <f>F59/$F$9</f>
        <v>0.005228848721691003</v>
      </c>
      <c r="H59" s="210">
        <v>2064</v>
      </c>
      <c r="I59" s="208">
        <v>1358</v>
      </c>
      <c r="J59" s="209"/>
      <c r="K59" s="208"/>
      <c r="L59" s="209">
        <f>SUM(H59:K59)</f>
        <v>3422</v>
      </c>
      <c r="M59" s="212">
        <f>IF(ISERROR(F59/L59-1),"         /0",(F59/L59-1))</f>
        <v>0.27936879018118055</v>
      </c>
      <c r="N59" s="210">
        <v>5943</v>
      </c>
      <c r="O59" s="208">
        <v>4949</v>
      </c>
      <c r="P59" s="209"/>
      <c r="Q59" s="208"/>
      <c r="R59" s="209">
        <f>SUM(N59:Q59)</f>
        <v>10892</v>
      </c>
      <c r="S59" s="211">
        <f>R59/$R$9</f>
        <v>0.0057193506447134335</v>
      </c>
      <c r="T59" s="210">
        <v>4665</v>
      </c>
      <c r="U59" s="208">
        <v>3430</v>
      </c>
      <c r="V59" s="209"/>
      <c r="W59" s="208"/>
      <c r="X59" s="192">
        <f>SUM(T59:W59)</f>
        <v>8095</v>
      </c>
      <c r="Y59" s="207">
        <f>IF(ISERROR(R59/X59-1),"         /0",(R59/X59-1))</f>
        <v>0.34552192711550345</v>
      </c>
    </row>
    <row r="60" spans="1:25" ht="19.5" customHeight="1">
      <c r="A60" s="213" t="s">
        <v>313</v>
      </c>
      <c r="B60" s="210">
        <v>1653</v>
      </c>
      <c r="C60" s="208">
        <v>1792</v>
      </c>
      <c r="D60" s="209">
        <v>0</v>
      </c>
      <c r="E60" s="208">
        <v>0</v>
      </c>
      <c r="F60" s="209">
        <f>SUM(B60:E60)</f>
        <v>3445</v>
      </c>
      <c r="G60" s="211">
        <f>F60/$F$9</f>
        <v>0.004114523491600162</v>
      </c>
      <c r="H60" s="210">
        <v>255</v>
      </c>
      <c r="I60" s="208">
        <v>23</v>
      </c>
      <c r="J60" s="209"/>
      <c r="K60" s="208"/>
      <c r="L60" s="209">
        <f>SUM(H60:K60)</f>
        <v>278</v>
      </c>
      <c r="M60" s="212">
        <f>IF(ISERROR(F60/L60-1),"         /0",(F60/L60-1))</f>
        <v>11.392086330935252</v>
      </c>
      <c r="N60" s="210">
        <v>3488</v>
      </c>
      <c r="O60" s="208">
        <v>3916</v>
      </c>
      <c r="P60" s="209"/>
      <c r="Q60" s="208"/>
      <c r="R60" s="209">
        <f>SUM(N60:Q60)</f>
        <v>7404</v>
      </c>
      <c r="S60" s="211">
        <f>R60/$R$9</f>
        <v>0.0038878141914669723</v>
      </c>
      <c r="T60" s="210">
        <v>881</v>
      </c>
      <c r="U60" s="208">
        <v>81</v>
      </c>
      <c r="V60" s="209"/>
      <c r="W60" s="208"/>
      <c r="X60" s="192">
        <f>SUM(T60:W60)</f>
        <v>962</v>
      </c>
      <c r="Y60" s="207">
        <f>IF(ISERROR(R60/X60-1),"         /0",(R60/X60-1))</f>
        <v>6.696465696465697</v>
      </c>
    </row>
    <row r="61" spans="1:25" ht="19.5" customHeight="1">
      <c r="A61" s="213" t="s">
        <v>314</v>
      </c>
      <c r="B61" s="210">
        <v>1529</v>
      </c>
      <c r="C61" s="208">
        <v>756</v>
      </c>
      <c r="D61" s="209">
        <v>3</v>
      </c>
      <c r="E61" s="208">
        <v>0</v>
      </c>
      <c r="F61" s="209">
        <f>SUM(B61:E61)</f>
        <v>2288</v>
      </c>
      <c r="G61" s="211">
        <f>F61/$F$9</f>
        <v>0.0027326646585721826</v>
      </c>
      <c r="H61" s="210">
        <v>1214</v>
      </c>
      <c r="I61" s="208">
        <v>683</v>
      </c>
      <c r="J61" s="209">
        <v>1</v>
      </c>
      <c r="K61" s="208"/>
      <c r="L61" s="209">
        <f>SUM(H61:K61)</f>
        <v>1898</v>
      </c>
      <c r="M61" s="212">
        <f>IF(ISERROR(F61/L61-1),"         /0",(F61/L61-1))</f>
        <v>0.20547945205479445</v>
      </c>
      <c r="N61" s="210">
        <v>3651</v>
      </c>
      <c r="O61" s="208">
        <v>1704</v>
      </c>
      <c r="P61" s="209">
        <v>9</v>
      </c>
      <c r="Q61" s="208">
        <v>0</v>
      </c>
      <c r="R61" s="209">
        <f>SUM(N61:Q61)</f>
        <v>5364</v>
      </c>
      <c r="S61" s="211">
        <f>R61/$R$9</f>
        <v>0.002816617412618698</v>
      </c>
      <c r="T61" s="210">
        <v>3131</v>
      </c>
      <c r="U61" s="208">
        <v>1616</v>
      </c>
      <c r="V61" s="209">
        <v>4</v>
      </c>
      <c r="W61" s="208"/>
      <c r="X61" s="192">
        <f>SUM(T61:W61)</f>
        <v>4751</v>
      </c>
      <c r="Y61" s="207">
        <f>IF(ISERROR(R61/X61-1),"         /0",(R61/X61-1))</f>
        <v>0.12902546832245854</v>
      </c>
    </row>
    <row r="62" spans="1:25" ht="19.5" customHeight="1">
      <c r="A62" s="213" t="s">
        <v>315</v>
      </c>
      <c r="B62" s="210">
        <v>990</v>
      </c>
      <c r="C62" s="208">
        <v>521</v>
      </c>
      <c r="D62" s="209">
        <v>0</v>
      </c>
      <c r="E62" s="208">
        <v>0</v>
      </c>
      <c r="F62" s="209">
        <f>SUM(B62:E62)</f>
        <v>1511</v>
      </c>
      <c r="G62" s="211">
        <f>F62/$F$9</f>
        <v>0.0018046574733839897</v>
      </c>
      <c r="H62" s="210">
        <v>644</v>
      </c>
      <c r="I62" s="208">
        <v>393</v>
      </c>
      <c r="J62" s="209"/>
      <c r="K62" s="208"/>
      <c r="L62" s="209">
        <f>SUM(H62:K62)</f>
        <v>1037</v>
      </c>
      <c r="M62" s="212">
        <f>IF(ISERROR(F62/L62-1),"         /0",(F62/L62-1))</f>
        <v>0.4570877531340405</v>
      </c>
      <c r="N62" s="210">
        <v>2122</v>
      </c>
      <c r="O62" s="208">
        <v>1130</v>
      </c>
      <c r="P62" s="209"/>
      <c r="Q62" s="208"/>
      <c r="R62" s="209">
        <f>SUM(N62:Q62)</f>
        <v>3252</v>
      </c>
      <c r="S62" s="211">
        <f>R62/$R$9</f>
        <v>0.0017076136886346022</v>
      </c>
      <c r="T62" s="210">
        <v>1625</v>
      </c>
      <c r="U62" s="208">
        <v>857</v>
      </c>
      <c r="V62" s="209"/>
      <c r="W62" s="208"/>
      <c r="X62" s="192">
        <f>SUM(T62:W62)</f>
        <v>2482</v>
      </c>
      <c r="Y62" s="207">
        <f>IF(ISERROR(R62/X62-1),"         /0",(R62/X62-1))</f>
        <v>0.31023368251410144</v>
      </c>
    </row>
    <row r="63" spans="1:25" ht="19.5" customHeight="1">
      <c r="A63" s="213" t="s">
        <v>316</v>
      </c>
      <c r="B63" s="210">
        <v>582</v>
      </c>
      <c r="C63" s="208">
        <v>426</v>
      </c>
      <c r="D63" s="209">
        <v>0</v>
      </c>
      <c r="E63" s="208">
        <v>0</v>
      </c>
      <c r="F63" s="209">
        <f>SUM(B63:E63)</f>
        <v>1008</v>
      </c>
      <c r="G63" s="211">
        <f>F63/$F$9</f>
        <v>0.0012039012132171155</v>
      </c>
      <c r="H63" s="210">
        <v>465</v>
      </c>
      <c r="I63" s="208">
        <v>360</v>
      </c>
      <c r="J63" s="209"/>
      <c r="K63" s="208"/>
      <c r="L63" s="209">
        <f>SUM(H63:K63)</f>
        <v>825</v>
      </c>
      <c r="M63" s="212">
        <f>IF(ISERROR(F63/L63-1),"         /0",(F63/L63-1))</f>
        <v>0.22181818181818191</v>
      </c>
      <c r="N63" s="210">
        <v>1236</v>
      </c>
      <c r="O63" s="208">
        <v>906</v>
      </c>
      <c r="P63" s="209">
        <v>6</v>
      </c>
      <c r="Q63" s="208"/>
      <c r="R63" s="209">
        <f>SUM(N63:Q63)</f>
        <v>2148</v>
      </c>
      <c r="S63" s="211">
        <f>R63/$R$9</f>
        <v>0.0011279071965520067</v>
      </c>
      <c r="T63" s="210">
        <v>989</v>
      </c>
      <c r="U63" s="208">
        <v>738</v>
      </c>
      <c r="V63" s="209"/>
      <c r="W63" s="208"/>
      <c r="X63" s="192">
        <f>SUM(T63:W63)</f>
        <v>1727</v>
      </c>
      <c r="Y63" s="207">
        <f>IF(ISERROR(R63/X63-1),"         /0",(R63/X63-1))</f>
        <v>0.24377533294730758</v>
      </c>
    </row>
    <row r="64" spans="1:25" ht="19.5" customHeight="1">
      <c r="A64" s="213" t="s">
        <v>317</v>
      </c>
      <c r="B64" s="210">
        <v>504</v>
      </c>
      <c r="C64" s="208">
        <v>346</v>
      </c>
      <c r="D64" s="209">
        <v>0</v>
      </c>
      <c r="E64" s="208">
        <v>0</v>
      </c>
      <c r="F64" s="209">
        <f t="shared" si="16"/>
        <v>850</v>
      </c>
      <c r="G64" s="211">
        <f t="shared" si="17"/>
        <v>0.0010151944754310993</v>
      </c>
      <c r="H64" s="210">
        <v>337</v>
      </c>
      <c r="I64" s="208">
        <v>332</v>
      </c>
      <c r="J64" s="209">
        <v>17</v>
      </c>
      <c r="K64" s="208">
        <v>0</v>
      </c>
      <c r="L64" s="209">
        <f t="shared" si="18"/>
        <v>686</v>
      </c>
      <c r="M64" s="212">
        <f t="shared" si="19"/>
        <v>0.23906705539358608</v>
      </c>
      <c r="N64" s="210">
        <v>848</v>
      </c>
      <c r="O64" s="208">
        <v>973</v>
      </c>
      <c r="P64" s="209"/>
      <c r="Q64" s="208"/>
      <c r="R64" s="209">
        <f t="shared" si="20"/>
        <v>1821</v>
      </c>
      <c r="S64" s="211">
        <f t="shared" si="21"/>
        <v>0.0009562006540601508</v>
      </c>
      <c r="T64" s="210">
        <v>763</v>
      </c>
      <c r="U64" s="208">
        <v>850</v>
      </c>
      <c r="V64" s="209">
        <v>17</v>
      </c>
      <c r="W64" s="208">
        <v>0</v>
      </c>
      <c r="X64" s="192">
        <f t="shared" si="22"/>
        <v>1630</v>
      </c>
      <c r="Y64" s="207">
        <f t="shared" si="23"/>
        <v>0.11717791411042944</v>
      </c>
    </row>
    <row r="65" spans="1:25" ht="19.5" customHeight="1">
      <c r="A65" s="213" t="s">
        <v>318</v>
      </c>
      <c r="B65" s="210">
        <v>738</v>
      </c>
      <c r="C65" s="208">
        <v>91</v>
      </c>
      <c r="D65" s="209">
        <v>0</v>
      </c>
      <c r="E65" s="208">
        <v>0</v>
      </c>
      <c r="F65" s="209">
        <f t="shared" si="16"/>
        <v>829</v>
      </c>
      <c r="G65" s="211">
        <f t="shared" si="17"/>
        <v>0.0009901132001557428</v>
      </c>
      <c r="H65" s="210">
        <v>406</v>
      </c>
      <c r="I65" s="208">
        <v>407</v>
      </c>
      <c r="J65" s="209"/>
      <c r="K65" s="208"/>
      <c r="L65" s="209">
        <f t="shared" si="18"/>
        <v>813</v>
      </c>
      <c r="M65" s="212">
        <f t="shared" si="19"/>
        <v>0.019680196801967975</v>
      </c>
      <c r="N65" s="210">
        <v>1388</v>
      </c>
      <c r="O65" s="208">
        <v>990</v>
      </c>
      <c r="P65" s="209"/>
      <c r="Q65" s="208"/>
      <c r="R65" s="209">
        <f t="shared" si="20"/>
        <v>2378</v>
      </c>
      <c r="S65" s="211">
        <f t="shared" si="21"/>
        <v>0.0012486793824025473</v>
      </c>
      <c r="T65" s="210">
        <v>908</v>
      </c>
      <c r="U65" s="208">
        <v>1012</v>
      </c>
      <c r="V65" s="209"/>
      <c r="W65" s="208"/>
      <c r="X65" s="192">
        <f t="shared" si="22"/>
        <v>1920</v>
      </c>
      <c r="Y65" s="207">
        <f t="shared" si="23"/>
        <v>0.23854166666666665</v>
      </c>
    </row>
    <row r="66" spans="1:25" ht="19.5" customHeight="1">
      <c r="A66" s="213" t="s">
        <v>319</v>
      </c>
      <c r="B66" s="210">
        <v>431</v>
      </c>
      <c r="C66" s="208">
        <v>329</v>
      </c>
      <c r="D66" s="209">
        <v>0</v>
      </c>
      <c r="E66" s="208">
        <v>0</v>
      </c>
      <c r="F66" s="209">
        <f t="shared" si="16"/>
        <v>760</v>
      </c>
      <c r="G66" s="211">
        <f t="shared" si="17"/>
        <v>0.0009077032956795712</v>
      </c>
      <c r="H66" s="210">
        <v>0</v>
      </c>
      <c r="I66" s="208"/>
      <c r="J66" s="209"/>
      <c r="K66" s="208"/>
      <c r="L66" s="209">
        <f t="shared" si="18"/>
        <v>0</v>
      </c>
      <c r="M66" s="212" t="str">
        <f t="shared" si="19"/>
        <v>         /0</v>
      </c>
      <c r="N66" s="210">
        <v>1275</v>
      </c>
      <c r="O66" s="208">
        <v>716</v>
      </c>
      <c r="P66" s="209"/>
      <c r="Q66" s="208"/>
      <c r="R66" s="209">
        <f t="shared" si="20"/>
        <v>1991</v>
      </c>
      <c r="S66" s="211">
        <f t="shared" si="21"/>
        <v>0.001045467052297507</v>
      </c>
      <c r="T66" s="210">
        <v>0</v>
      </c>
      <c r="U66" s="208"/>
      <c r="V66" s="209"/>
      <c r="W66" s="208"/>
      <c r="X66" s="192">
        <f t="shared" si="22"/>
        <v>0</v>
      </c>
      <c r="Y66" s="207" t="str">
        <f t="shared" si="23"/>
        <v>         /0</v>
      </c>
    </row>
    <row r="67" spans="1:25" ht="19.5" customHeight="1" thickBot="1">
      <c r="A67" s="213" t="s">
        <v>266</v>
      </c>
      <c r="B67" s="210">
        <v>18309</v>
      </c>
      <c r="C67" s="208">
        <v>14571</v>
      </c>
      <c r="D67" s="209">
        <v>24</v>
      </c>
      <c r="E67" s="208">
        <v>27</v>
      </c>
      <c r="F67" s="209">
        <f t="shared" si="16"/>
        <v>32931</v>
      </c>
      <c r="G67" s="211">
        <f t="shared" si="17"/>
        <v>0.039331022671084154</v>
      </c>
      <c r="H67" s="210">
        <v>7124</v>
      </c>
      <c r="I67" s="208">
        <v>4563</v>
      </c>
      <c r="J67" s="209">
        <v>11</v>
      </c>
      <c r="K67" s="208">
        <v>0</v>
      </c>
      <c r="L67" s="209">
        <f t="shared" si="18"/>
        <v>11698</v>
      </c>
      <c r="M67" s="212">
        <f t="shared" si="19"/>
        <v>1.8150965977090099</v>
      </c>
      <c r="N67" s="210">
        <v>40956</v>
      </c>
      <c r="O67" s="208">
        <v>32627</v>
      </c>
      <c r="P67" s="209">
        <v>40</v>
      </c>
      <c r="Q67" s="208">
        <v>27</v>
      </c>
      <c r="R67" s="209">
        <f t="shared" si="20"/>
        <v>73650</v>
      </c>
      <c r="S67" s="211">
        <f t="shared" si="21"/>
        <v>0.03867335429518402</v>
      </c>
      <c r="T67" s="210">
        <v>19071</v>
      </c>
      <c r="U67" s="208">
        <v>11405</v>
      </c>
      <c r="V67" s="209">
        <v>14</v>
      </c>
      <c r="W67" s="208">
        <v>0</v>
      </c>
      <c r="X67" s="192">
        <f t="shared" si="22"/>
        <v>30490</v>
      </c>
      <c r="Y67" s="207">
        <f t="shared" si="23"/>
        <v>1.4155460806821907</v>
      </c>
    </row>
    <row r="68" spans="1:25" s="199" customFormat="1" ht="19.5" customHeight="1">
      <c r="A68" s="206" t="s">
        <v>56</v>
      </c>
      <c r="B68" s="203">
        <f>SUM(B69:B87)</f>
        <v>122652</v>
      </c>
      <c r="C68" s="202">
        <f>SUM(C69:C87)</f>
        <v>112268</v>
      </c>
      <c r="D68" s="201">
        <f>SUM(D69:D87)</f>
        <v>742</v>
      </c>
      <c r="E68" s="202">
        <f>SUM(E69:E87)</f>
        <v>817</v>
      </c>
      <c r="F68" s="201">
        <f t="shared" si="16"/>
        <v>236479</v>
      </c>
      <c r="G68" s="204">
        <f t="shared" si="17"/>
        <v>0.282437852182907</v>
      </c>
      <c r="H68" s="203">
        <f>SUM(H69:H87)</f>
        <v>103448</v>
      </c>
      <c r="I68" s="202">
        <f>SUM(I69:I87)</f>
        <v>97508</v>
      </c>
      <c r="J68" s="201">
        <f>SUM(J69:J87)</f>
        <v>3591</v>
      </c>
      <c r="K68" s="202">
        <f>SUM(K69:K87)</f>
        <v>3814</v>
      </c>
      <c r="L68" s="201">
        <f t="shared" si="18"/>
        <v>208361</v>
      </c>
      <c r="M68" s="205">
        <f t="shared" si="19"/>
        <v>0.1349484788420099</v>
      </c>
      <c r="N68" s="203">
        <f>SUM(N69:N87)</f>
        <v>286937</v>
      </c>
      <c r="O68" s="202">
        <f>SUM(O69:O87)</f>
        <v>264488</v>
      </c>
      <c r="P68" s="201">
        <f>SUM(P69:P87)</f>
        <v>3220</v>
      </c>
      <c r="Q68" s="202">
        <f>SUM(Q69:Q87)</f>
        <v>3603</v>
      </c>
      <c r="R68" s="201">
        <f t="shared" si="20"/>
        <v>558248</v>
      </c>
      <c r="S68" s="204">
        <f t="shared" si="21"/>
        <v>0.29313404872475074</v>
      </c>
      <c r="T68" s="203">
        <f>SUM(T69:T87)</f>
        <v>251534</v>
      </c>
      <c r="U68" s="202">
        <f>SUM(U69:U87)</f>
        <v>240276</v>
      </c>
      <c r="V68" s="201">
        <f>SUM(V69:V87)</f>
        <v>8997</v>
      </c>
      <c r="W68" s="202">
        <f>SUM(W69:W87)</f>
        <v>9785</v>
      </c>
      <c r="X68" s="201">
        <f t="shared" si="22"/>
        <v>510592</v>
      </c>
      <c r="Y68" s="200">
        <f t="shared" si="23"/>
        <v>0.09333479568814229</v>
      </c>
    </row>
    <row r="69" spans="1:25" s="183" customFormat="1" ht="19.5" customHeight="1">
      <c r="A69" s="198" t="s">
        <v>320</v>
      </c>
      <c r="B69" s="196">
        <v>26129</v>
      </c>
      <c r="C69" s="193">
        <v>23749</v>
      </c>
      <c r="D69" s="192">
        <v>725</v>
      </c>
      <c r="E69" s="193">
        <v>800</v>
      </c>
      <c r="F69" s="192">
        <f t="shared" si="16"/>
        <v>51403</v>
      </c>
      <c r="G69" s="195">
        <f t="shared" si="17"/>
        <v>0.06139299014186447</v>
      </c>
      <c r="H69" s="196">
        <v>22486</v>
      </c>
      <c r="I69" s="193">
        <v>20843</v>
      </c>
      <c r="J69" s="192">
        <v>1600</v>
      </c>
      <c r="K69" s="193">
        <v>1613</v>
      </c>
      <c r="L69" s="192">
        <f t="shared" si="18"/>
        <v>46542</v>
      </c>
      <c r="M69" s="197">
        <f t="shared" si="19"/>
        <v>0.10444329852606238</v>
      </c>
      <c r="N69" s="196">
        <v>59595</v>
      </c>
      <c r="O69" s="193">
        <v>55373</v>
      </c>
      <c r="P69" s="192">
        <v>2596</v>
      </c>
      <c r="Q69" s="193">
        <v>2804</v>
      </c>
      <c r="R69" s="192">
        <f t="shared" si="20"/>
        <v>120368</v>
      </c>
      <c r="S69" s="195">
        <f t="shared" si="21"/>
        <v>0.06320481072372995</v>
      </c>
      <c r="T69" s="194">
        <v>57293</v>
      </c>
      <c r="U69" s="193">
        <v>55928</v>
      </c>
      <c r="V69" s="192">
        <v>3654</v>
      </c>
      <c r="W69" s="193">
        <v>3657</v>
      </c>
      <c r="X69" s="192">
        <f t="shared" si="22"/>
        <v>120532</v>
      </c>
      <c r="Y69" s="191">
        <f t="shared" si="23"/>
        <v>-0.0013606345202933356</v>
      </c>
    </row>
    <row r="70" spans="1:25" s="183" customFormat="1" ht="19.5" customHeight="1">
      <c r="A70" s="198" t="s">
        <v>321</v>
      </c>
      <c r="B70" s="196">
        <v>15175</v>
      </c>
      <c r="C70" s="193">
        <v>14237</v>
      </c>
      <c r="D70" s="192">
        <v>0</v>
      </c>
      <c r="E70" s="193">
        <v>0</v>
      </c>
      <c r="F70" s="192">
        <f t="shared" si="16"/>
        <v>29412</v>
      </c>
      <c r="G70" s="195">
        <f t="shared" si="17"/>
        <v>0.0351281175427994</v>
      </c>
      <c r="H70" s="196">
        <v>13828</v>
      </c>
      <c r="I70" s="193">
        <v>14466</v>
      </c>
      <c r="J70" s="192"/>
      <c r="K70" s="193"/>
      <c r="L70" s="192">
        <f t="shared" si="18"/>
        <v>28294</v>
      </c>
      <c r="M70" s="197">
        <f t="shared" si="19"/>
        <v>0.03951367781155013</v>
      </c>
      <c r="N70" s="196">
        <v>34096</v>
      </c>
      <c r="O70" s="193">
        <v>33533</v>
      </c>
      <c r="P70" s="192"/>
      <c r="Q70" s="193"/>
      <c r="R70" s="192">
        <f t="shared" si="20"/>
        <v>67629</v>
      </c>
      <c r="S70" s="195">
        <f t="shared" si="21"/>
        <v>0.035511748508200956</v>
      </c>
      <c r="T70" s="194">
        <v>29595</v>
      </c>
      <c r="U70" s="193">
        <v>33609</v>
      </c>
      <c r="V70" s="192">
        <v>54</v>
      </c>
      <c r="W70" s="193">
        <v>21</v>
      </c>
      <c r="X70" s="192">
        <f t="shared" si="22"/>
        <v>63279</v>
      </c>
      <c r="Y70" s="191">
        <f t="shared" si="23"/>
        <v>0.06874318494287213</v>
      </c>
    </row>
    <row r="71" spans="1:25" s="183" customFormat="1" ht="19.5" customHeight="1">
      <c r="A71" s="198" t="s">
        <v>322</v>
      </c>
      <c r="B71" s="196">
        <v>13290</v>
      </c>
      <c r="C71" s="193">
        <v>11902</v>
      </c>
      <c r="D71" s="192">
        <v>2</v>
      </c>
      <c r="E71" s="193">
        <v>10</v>
      </c>
      <c r="F71" s="192">
        <f t="shared" si="16"/>
        <v>25204</v>
      </c>
      <c r="G71" s="195">
        <f t="shared" si="17"/>
        <v>0.030102307716194623</v>
      </c>
      <c r="H71" s="196">
        <v>11106</v>
      </c>
      <c r="I71" s="193">
        <v>10087</v>
      </c>
      <c r="J71" s="192">
        <v>594</v>
      </c>
      <c r="K71" s="193">
        <v>575</v>
      </c>
      <c r="L71" s="192">
        <f t="shared" si="18"/>
        <v>22362</v>
      </c>
      <c r="M71" s="197">
        <f t="shared" si="19"/>
        <v>0.12709060012521234</v>
      </c>
      <c r="N71" s="196">
        <v>32961</v>
      </c>
      <c r="O71" s="193">
        <v>29461</v>
      </c>
      <c r="P71" s="192">
        <v>181</v>
      </c>
      <c r="Q71" s="193">
        <v>241</v>
      </c>
      <c r="R71" s="192">
        <f t="shared" si="20"/>
        <v>62844</v>
      </c>
      <c r="S71" s="195">
        <f t="shared" si="21"/>
        <v>0.03299916194604949</v>
      </c>
      <c r="T71" s="194">
        <v>28099</v>
      </c>
      <c r="U71" s="193">
        <v>24579</v>
      </c>
      <c r="V71" s="192">
        <v>1433</v>
      </c>
      <c r="W71" s="193">
        <v>1534</v>
      </c>
      <c r="X71" s="192">
        <f t="shared" si="22"/>
        <v>55645</v>
      </c>
      <c r="Y71" s="191">
        <f t="shared" si="23"/>
        <v>0.1293737083295894</v>
      </c>
    </row>
    <row r="72" spans="1:25" s="183" customFormat="1" ht="19.5" customHeight="1">
      <c r="A72" s="198" t="s">
        <v>323</v>
      </c>
      <c r="B72" s="196">
        <v>8695</v>
      </c>
      <c r="C72" s="193">
        <v>6852</v>
      </c>
      <c r="D72" s="192">
        <v>0</v>
      </c>
      <c r="E72" s="193">
        <v>0</v>
      </c>
      <c r="F72" s="192">
        <f t="shared" si="16"/>
        <v>15547</v>
      </c>
      <c r="G72" s="195">
        <f t="shared" si="17"/>
        <v>0.018568504128855648</v>
      </c>
      <c r="H72" s="196">
        <v>7392</v>
      </c>
      <c r="I72" s="193">
        <v>5971</v>
      </c>
      <c r="J72" s="192">
        <v>862</v>
      </c>
      <c r="K72" s="193">
        <v>784</v>
      </c>
      <c r="L72" s="192">
        <f t="shared" si="18"/>
        <v>15009</v>
      </c>
      <c r="M72" s="197">
        <f t="shared" si="19"/>
        <v>0.03584515957092416</v>
      </c>
      <c r="N72" s="196">
        <v>20104</v>
      </c>
      <c r="O72" s="193">
        <v>15828</v>
      </c>
      <c r="P72" s="192">
        <v>270</v>
      </c>
      <c r="Q72" s="193">
        <v>411</v>
      </c>
      <c r="R72" s="192">
        <f t="shared" si="20"/>
        <v>36613</v>
      </c>
      <c r="S72" s="195">
        <f t="shared" si="21"/>
        <v>0.019225356698025428</v>
      </c>
      <c r="T72" s="194">
        <v>19350</v>
      </c>
      <c r="U72" s="193">
        <v>15366</v>
      </c>
      <c r="V72" s="192">
        <v>1597</v>
      </c>
      <c r="W72" s="193">
        <v>1585</v>
      </c>
      <c r="X72" s="192">
        <f t="shared" si="22"/>
        <v>37898</v>
      </c>
      <c r="Y72" s="191">
        <f t="shared" si="23"/>
        <v>-0.03390680246978728</v>
      </c>
    </row>
    <row r="73" spans="1:25" s="183" customFormat="1" ht="19.5" customHeight="1">
      <c r="A73" s="198" t="s">
        <v>324</v>
      </c>
      <c r="B73" s="196">
        <v>6488</v>
      </c>
      <c r="C73" s="193">
        <v>7002</v>
      </c>
      <c r="D73" s="192">
        <v>0</v>
      </c>
      <c r="E73" s="193">
        <v>0</v>
      </c>
      <c r="F73" s="192">
        <f>SUM(B73:E73)</f>
        <v>13490</v>
      </c>
      <c r="G73" s="195">
        <f>F73/$F$9</f>
        <v>0.016111733498312387</v>
      </c>
      <c r="H73" s="196">
        <v>7528</v>
      </c>
      <c r="I73" s="193">
        <v>5535</v>
      </c>
      <c r="J73" s="192">
        <v>524</v>
      </c>
      <c r="K73" s="193">
        <v>692</v>
      </c>
      <c r="L73" s="192">
        <f>SUM(H73:K73)</f>
        <v>14279</v>
      </c>
      <c r="M73" s="197">
        <f>IF(ISERROR(F73/L73-1),"         /0",(F73/L73-1))</f>
        <v>-0.05525597030604379</v>
      </c>
      <c r="N73" s="196">
        <v>17557</v>
      </c>
      <c r="O73" s="193">
        <v>19331</v>
      </c>
      <c r="P73" s="192"/>
      <c r="Q73" s="193"/>
      <c r="R73" s="192">
        <f>SUM(N73:Q73)</f>
        <v>36888</v>
      </c>
      <c r="S73" s="195">
        <f>R73/$R$9</f>
        <v>0.019369758224585858</v>
      </c>
      <c r="T73" s="194">
        <v>18622</v>
      </c>
      <c r="U73" s="193">
        <v>16304</v>
      </c>
      <c r="V73" s="192">
        <v>1517</v>
      </c>
      <c r="W73" s="193">
        <v>1950</v>
      </c>
      <c r="X73" s="192">
        <f>SUM(T73:W73)</f>
        <v>38393</v>
      </c>
      <c r="Y73" s="191">
        <f>IF(ISERROR(R73/X73-1),"         /0",(R73/X73-1))</f>
        <v>-0.03919985414007765</v>
      </c>
    </row>
    <row r="74" spans="1:25" s="183" customFormat="1" ht="19.5" customHeight="1">
      <c r="A74" s="198" t="s">
        <v>325</v>
      </c>
      <c r="B74" s="196">
        <v>5400</v>
      </c>
      <c r="C74" s="193">
        <v>5235</v>
      </c>
      <c r="D74" s="192">
        <v>2</v>
      </c>
      <c r="E74" s="193">
        <v>0</v>
      </c>
      <c r="F74" s="192">
        <f t="shared" si="16"/>
        <v>10637</v>
      </c>
      <c r="G74" s="195">
        <f t="shared" si="17"/>
        <v>0.012704263100188946</v>
      </c>
      <c r="H74" s="196">
        <v>4167</v>
      </c>
      <c r="I74" s="193">
        <v>4470</v>
      </c>
      <c r="J74" s="192"/>
      <c r="K74" s="193"/>
      <c r="L74" s="192">
        <f t="shared" si="18"/>
        <v>8637</v>
      </c>
      <c r="M74" s="197">
        <f t="shared" si="19"/>
        <v>0.2315618849137433</v>
      </c>
      <c r="N74" s="196">
        <v>12004</v>
      </c>
      <c r="O74" s="193">
        <v>10296</v>
      </c>
      <c r="P74" s="192">
        <v>28</v>
      </c>
      <c r="Q74" s="193">
        <v>0</v>
      </c>
      <c r="R74" s="192">
        <f t="shared" si="20"/>
        <v>22328</v>
      </c>
      <c r="S74" s="195">
        <f t="shared" si="21"/>
        <v>0.011724353763786407</v>
      </c>
      <c r="T74" s="194">
        <v>9289</v>
      </c>
      <c r="U74" s="193">
        <v>9443</v>
      </c>
      <c r="V74" s="192"/>
      <c r="W74" s="193"/>
      <c r="X74" s="192">
        <f t="shared" si="22"/>
        <v>18732</v>
      </c>
      <c r="Y74" s="191">
        <f t="shared" si="23"/>
        <v>0.19197095878710235</v>
      </c>
    </row>
    <row r="75" spans="1:25" s="183" customFormat="1" ht="19.5" customHeight="1">
      <c r="A75" s="198" t="s">
        <v>326</v>
      </c>
      <c r="B75" s="196">
        <v>5525</v>
      </c>
      <c r="C75" s="193">
        <v>4468</v>
      </c>
      <c r="D75" s="192">
        <v>0</v>
      </c>
      <c r="E75" s="193">
        <v>0</v>
      </c>
      <c r="F75" s="192">
        <f t="shared" si="16"/>
        <v>9993</v>
      </c>
      <c r="G75" s="195">
        <f>F75/$F$9</f>
        <v>0.011935103991744677</v>
      </c>
      <c r="H75" s="196">
        <v>4046</v>
      </c>
      <c r="I75" s="193">
        <v>3631</v>
      </c>
      <c r="J75" s="192"/>
      <c r="K75" s="193"/>
      <c r="L75" s="192">
        <f>SUM(H75:K75)</f>
        <v>7677</v>
      </c>
      <c r="M75" s="197">
        <f>IF(ISERROR(F75/L75-1),"         /0",(F75/L75-1))</f>
        <v>0.30168034388432985</v>
      </c>
      <c r="N75" s="196">
        <v>11833</v>
      </c>
      <c r="O75" s="193">
        <v>9432</v>
      </c>
      <c r="P75" s="192"/>
      <c r="Q75" s="193"/>
      <c r="R75" s="192">
        <f>SUM(N75:Q75)</f>
        <v>21265</v>
      </c>
      <c r="S75" s="195">
        <f>R75/$R$9</f>
        <v>0.011166176226572821</v>
      </c>
      <c r="T75" s="194">
        <v>8979</v>
      </c>
      <c r="U75" s="193">
        <v>7497</v>
      </c>
      <c r="V75" s="192"/>
      <c r="W75" s="193"/>
      <c r="X75" s="192">
        <f>SUM(T75:W75)</f>
        <v>16476</v>
      </c>
      <c r="Y75" s="191">
        <f>IF(ISERROR(R75/X75-1),"         /0",(R75/X75-1))</f>
        <v>0.29066521000242784</v>
      </c>
    </row>
    <row r="76" spans="1:25" s="183" customFormat="1" ht="19.5" customHeight="1">
      <c r="A76" s="198" t="s">
        <v>327</v>
      </c>
      <c r="B76" s="196">
        <v>4565</v>
      </c>
      <c r="C76" s="193">
        <v>3660</v>
      </c>
      <c r="D76" s="192">
        <v>3</v>
      </c>
      <c r="E76" s="193">
        <v>0</v>
      </c>
      <c r="F76" s="192">
        <f aca="true" t="shared" si="24" ref="F76:F82">SUM(B76:E76)</f>
        <v>8228</v>
      </c>
      <c r="G76" s="195">
        <f aca="true" t="shared" si="25" ref="G76:G82">F76/$F$9</f>
        <v>0.009827082522173042</v>
      </c>
      <c r="H76" s="196">
        <v>3531</v>
      </c>
      <c r="I76" s="193">
        <v>3482</v>
      </c>
      <c r="J76" s="192"/>
      <c r="K76" s="193">
        <v>0</v>
      </c>
      <c r="L76" s="192">
        <f aca="true" t="shared" si="26" ref="L76:L82">SUM(H76:K76)</f>
        <v>7013</v>
      </c>
      <c r="M76" s="197">
        <f aca="true" t="shared" si="27" ref="M76:M82">IF(ISERROR(F76/L76-1),"         /0",(F76/L76-1))</f>
        <v>0.17324967916726086</v>
      </c>
      <c r="N76" s="196">
        <v>9550</v>
      </c>
      <c r="O76" s="193">
        <v>8370</v>
      </c>
      <c r="P76" s="192">
        <v>3</v>
      </c>
      <c r="Q76" s="193"/>
      <c r="R76" s="192">
        <f aca="true" t="shared" si="28" ref="R76:R82">SUM(N76:Q76)</f>
        <v>17923</v>
      </c>
      <c r="S76" s="195">
        <f aca="true" t="shared" si="29" ref="S76:S82">R76/$R$9</f>
        <v>0.009411303856518442</v>
      </c>
      <c r="T76" s="194">
        <v>8518</v>
      </c>
      <c r="U76" s="193">
        <v>8233</v>
      </c>
      <c r="V76" s="192"/>
      <c r="W76" s="193">
        <v>0</v>
      </c>
      <c r="X76" s="192">
        <f aca="true" t="shared" si="30" ref="X76:X82">SUM(T76:W76)</f>
        <v>16751</v>
      </c>
      <c r="Y76" s="191">
        <f aca="true" t="shared" si="31" ref="Y76:Y82">IF(ISERROR(R76/X76-1),"         /0",(R76/X76-1))</f>
        <v>0.06996597218076528</v>
      </c>
    </row>
    <row r="77" spans="1:25" s="183" customFormat="1" ht="19.5" customHeight="1">
      <c r="A77" s="198" t="s">
        <v>328</v>
      </c>
      <c r="B77" s="196">
        <v>2969</v>
      </c>
      <c r="C77" s="193">
        <v>3207</v>
      </c>
      <c r="D77" s="192">
        <v>0</v>
      </c>
      <c r="E77" s="193">
        <v>0</v>
      </c>
      <c r="F77" s="192">
        <f t="shared" si="24"/>
        <v>6176</v>
      </c>
      <c r="G77" s="195">
        <f t="shared" si="25"/>
        <v>0.0073762836238382</v>
      </c>
      <c r="H77" s="196">
        <v>4291</v>
      </c>
      <c r="I77" s="193">
        <v>3597</v>
      </c>
      <c r="J77" s="192"/>
      <c r="K77" s="193"/>
      <c r="L77" s="192">
        <f t="shared" si="26"/>
        <v>7888</v>
      </c>
      <c r="M77" s="197">
        <f t="shared" si="27"/>
        <v>-0.21703853955375252</v>
      </c>
      <c r="N77" s="196">
        <v>6090</v>
      </c>
      <c r="O77" s="193">
        <v>6084</v>
      </c>
      <c r="P77" s="192"/>
      <c r="Q77" s="193"/>
      <c r="R77" s="192">
        <f t="shared" si="28"/>
        <v>12174</v>
      </c>
      <c r="S77" s="195">
        <f t="shared" si="29"/>
        <v>0.006392524306715144</v>
      </c>
      <c r="T77" s="194">
        <v>8393</v>
      </c>
      <c r="U77" s="193">
        <v>6949</v>
      </c>
      <c r="V77" s="192"/>
      <c r="W77" s="193"/>
      <c r="X77" s="192">
        <f t="shared" si="30"/>
        <v>15342</v>
      </c>
      <c r="Y77" s="191">
        <f t="shared" si="31"/>
        <v>-0.20649198279233472</v>
      </c>
    </row>
    <row r="78" spans="1:25" s="183" customFormat="1" ht="19.5" customHeight="1">
      <c r="A78" s="198" t="s">
        <v>329</v>
      </c>
      <c r="B78" s="196">
        <v>3367</v>
      </c>
      <c r="C78" s="193">
        <v>2446</v>
      </c>
      <c r="D78" s="192">
        <v>0</v>
      </c>
      <c r="E78" s="193">
        <v>0</v>
      </c>
      <c r="F78" s="192">
        <f>SUM(B78:E78)</f>
        <v>5813</v>
      </c>
      <c r="G78" s="195">
        <f t="shared" si="25"/>
        <v>0.006942735865507036</v>
      </c>
      <c r="H78" s="196">
        <v>2759</v>
      </c>
      <c r="I78" s="193">
        <v>2171</v>
      </c>
      <c r="J78" s="192"/>
      <c r="K78" s="193"/>
      <c r="L78" s="192">
        <f>SUM(H78:K78)</f>
        <v>4930</v>
      </c>
      <c r="M78" s="197">
        <f>IF(ISERROR(F78/L78-1),"         /0",(F78/L78-1))</f>
        <v>0.17910750507099382</v>
      </c>
      <c r="N78" s="196">
        <v>8099</v>
      </c>
      <c r="O78" s="193">
        <v>6261</v>
      </c>
      <c r="P78" s="192">
        <v>2</v>
      </c>
      <c r="Q78" s="193"/>
      <c r="R78" s="192">
        <f>SUM(N78:Q78)</f>
        <v>14362</v>
      </c>
      <c r="S78" s="195">
        <f t="shared" si="29"/>
        <v>0.00754143536167594</v>
      </c>
      <c r="T78" s="194">
        <v>7270</v>
      </c>
      <c r="U78" s="193">
        <v>5887</v>
      </c>
      <c r="V78" s="192"/>
      <c r="W78" s="193"/>
      <c r="X78" s="192">
        <f>SUM(T78:W78)</f>
        <v>13157</v>
      </c>
      <c r="Y78" s="191">
        <f>IF(ISERROR(R78/X78-1),"         /0",(R78/X78-1))</f>
        <v>0.09158622786349468</v>
      </c>
    </row>
    <row r="79" spans="1:25" s="183" customFormat="1" ht="19.5" customHeight="1">
      <c r="A79" s="198" t="s">
        <v>330</v>
      </c>
      <c r="B79" s="196">
        <v>2258</v>
      </c>
      <c r="C79" s="193">
        <v>2294</v>
      </c>
      <c r="D79" s="192">
        <v>0</v>
      </c>
      <c r="E79" s="193">
        <v>0</v>
      </c>
      <c r="F79" s="192">
        <f>SUM(B79:E79)</f>
        <v>4552</v>
      </c>
      <c r="G79" s="195">
        <f t="shared" si="25"/>
        <v>0.005436665002543958</v>
      </c>
      <c r="H79" s="196">
        <v>1276</v>
      </c>
      <c r="I79" s="193">
        <v>1221</v>
      </c>
      <c r="J79" s="192"/>
      <c r="K79" s="193">
        <v>5</v>
      </c>
      <c r="L79" s="192">
        <f>SUM(H79:K79)</f>
        <v>2502</v>
      </c>
      <c r="M79" s="197">
        <f>IF(ISERROR(F79/L79-1),"         /0",(F79/L79-1))</f>
        <v>0.8193445243804955</v>
      </c>
      <c r="N79" s="196">
        <v>6318</v>
      </c>
      <c r="O79" s="193">
        <v>7562</v>
      </c>
      <c r="P79" s="192"/>
      <c r="Q79" s="193"/>
      <c r="R79" s="192">
        <f>SUM(N79:Q79)</f>
        <v>13880</v>
      </c>
      <c r="S79" s="195">
        <f t="shared" si="29"/>
        <v>0.007288338867850024</v>
      </c>
      <c r="T79" s="194">
        <v>3680</v>
      </c>
      <c r="U79" s="193">
        <v>4420</v>
      </c>
      <c r="V79" s="192">
        <v>4</v>
      </c>
      <c r="W79" s="193">
        <v>5</v>
      </c>
      <c r="X79" s="192">
        <f>SUM(T79:W79)</f>
        <v>8109</v>
      </c>
      <c r="Y79" s="191">
        <f>IF(ISERROR(R79/X79-1),"         /0",(R79/X79-1))</f>
        <v>0.7116783820446417</v>
      </c>
    </row>
    <row r="80" spans="1:25" s="183" customFormat="1" ht="19.5" customHeight="1">
      <c r="A80" s="198" t="s">
        <v>331</v>
      </c>
      <c r="B80" s="196">
        <v>2301</v>
      </c>
      <c r="C80" s="193">
        <v>2243</v>
      </c>
      <c r="D80" s="192">
        <v>0</v>
      </c>
      <c r="E80" s="193">
        <v>0</v>
      </c>
      <c r="F80" s="192">
        <f>SUM(B80:E80)</f>
        <v>4544</v>
      </c>
      <c r="G80" s="195">
        <f t="shared" si="25"/>
        <v>0.005427110231010489</v>
      </c>
      <c r="H80" s="196">
        <v>1390</v>
      </c>
      <c r="I80" s="193">
        <v>1401</v>
      </c>
      <c r="J80" s="192"/>
      <c r="K80" s="193"/>
      <c r="L80" s="192">
        <f>SUM(H80:K80)</f>
        <v>2791</v>
      </c>
      <c r="M80" s="197">
        <f>IF(ISERROR(F80/L80-1),"         /0",(F80/L80-1))</f>
        <v>0.6280902902185597</v>
      </c>
      <c r="N80" s="196">
        <v>4496</v>
      </c>
      <c r="O80" s="193">
        <v>4350</v>
      </c>
      <c r="P80" s="192"/>
      <c r="Q80" s="193"/>
      <c r="R80" s="192">
        <f>SUM(N80:Q80)</f>
        <v>8846</v>
      </c>
      <c r="S80" s="195">
        <f t="shared" si="29"/>
        <v>0.004645003287103841</v>
      </c>
      <c r="T80" s="194">
        <v>3104</v>
      </c>
      <c r="U80" s="193">
        <v>2968</v>
      </c>
      <c r="V80" s="192"/>
      <c r="W80" s="193"/>
      <c r="X80" s="192">
        <f>SUM(T80:W80)</f>
        <v>6072</v>
      </c>
      <c r="Y80" s="191">
        <f>IF(ISERROR(R80/X80-1),"         /0",(R80/X80-1))</f>
        <v>0.45685111989459815</v>
      </c>
    </row>
    <row r="81" spans="1:25" s="183" customFormat="1" ht="19.5" customHeight="1">
      <c r="A81" s="198" t="s">
        <v>332</v>
      </c>
      <c r="B81" s="196">
        <v>1761</v>
      </c>
      <c r="C81" s="193">
        <v>2256</v>
      </c>
      <c r="D81" s="192">
        <v>0</v>
      </c>
      <c r="E81" s="193">
        <v>0</v>
      </c>
      <c r="F81" s="192">
        <f t="shared" si="24"/>
        <v>4017</v>
      </c>
      <c r="G81" s="195">
        <f t="shared" si="25"/>
        <v>0.004797689656243207</v>
      </c>
      <c r="H81" s="196">
        <v>1316</v>
      </c>
      <c r="I81" s="193">
        <v>1892</v>
      </c>
      <c r="J81" s="192"/>
      <c r="K81" s="193"/>
      <c r="L81" s="192">
        <f t="shared" si="26"/>
        <v>3208</v>
      </c>
      <c r="M81" s="197">
        <f t="shared" si="27"/>
        <v>0.2521820448877805</v>
      </c>
      <c r="N81" s="196">
        <v>3890</v>
      </c>
      <c r="O81" s="193">
        <v>5427</v>
      </c>
      <c r="P81" s="192">
        <v>0</v>
      </c>
      <c r="Q81" s="193">
        <v>0</v>
      </c>
      <c r="R81" s="192">
        <f t="shared" si="28"/>
        <v>9317</v>
      </c>
      <c r="S81" s="195">
        <f t="shared" si="29"/>
        <v>0.00489232371986734</v>
      </c>
      <c r="T81" s="194">
        <v>2956</v>
      </c>
      <c r="U81" s="193">
        <v>4218</v>
      </c>
      <c r="V81" s="192"/>
      <c r="W81" s="193"/>
      <c r="X81" s="192">
        <f t="shared" si="30"/>
        <v>7174</v>
      </c>
      <c r="Y81" s="191">
        <f t="shared" si="31"/>
        <v>0.29871759130192355</v>
      </c>
    </row>
    <row r="82" spans="1:25" s="183" customFormat="1" ht="19.5" customHeight="1">
      <c r="A82" s="198" t="s">
        <v>333</v>
      </c>
      <c r="B82" s="196">
        <v>1962</v>
      </c>
      <c r="C82" s="193">
        <v>1672</v>
      </c>
      <c r="D82" s="192">
        <v>0</v>
      </c>
      <c r="E82" s="193">
        <v>0</v>
      </c>
      <c r="F82" s="192">
        <f t="shared" si="24"/>
        <v>3634</v>
      </c>
      <c r="G82" s="195">
        <f t="shared" si="25"/>
        <v>0.0043402549690783705</v>
      </c>
      <c r="H82" s="196">
        <v>1041</v>
      </c>
      <c r="I82" s="193">
        <v>996</v>
      </c>
      <c r="J82" s="192"/>
      <c r="K82" s="193"/>
      <c r="L82" s="192">
        <f t="shared" si="26"/>
        <v>2037</v>
      </c>
      <c r="M82" s="197">
        <f t="shared" si="27"/>
        <v>0.7839960726558666</v>
      </c>
      <c r="N82" s="196">
        <v>4641</v>
      </c>
      <c r="O82" s="193">
        <v>4230</v>
      </c>
      <c r="P82" s="192"/>
      <c r="Q82" s="193"/>
      <c r="R82" s="192">
        <f t="shared" si="28"/>
        <v>8871</v>
      </c>
      <c r="S82" s="195">
        <f t="shared" si="29"/>
        <v>0.004658130698609334</v>
      </c>
      <c r="T82" s="194">
        <v>2242</v>
      </c>
      <c r="U82" s="193">
        <v>2127</v>
      </c>
      <c r="V82" s="192">
        <v>0</v>
      </c>
      <c r="W82" s="193">
        <v>8</v>
      </c>
      <c r="X82" s="192">
        <f t="shared" si="30"/>
        <v>4377</v>
      </c>
      <c r="Y82" s="191">
        <f t="shared" si="31"/>
        <v>1.0267306374228924</v>
      </c>
    </row>
    <row r="83" spans="1:25" s="183" customFormat="1" ht="19.5" customHeight="1">
      <c r="A83" s="198" t="s">
        <v>334</v>
      </c>
      <c r="B83" s="196">
        <v>1165</v>
      </c>
      <c r="C83" s="193">
        <v>1267</v>
      </c>
      <c r="D83" s="192">
        <v>0</v>
      </c>
      <c r="E83" s="193">
        <v>0</v>
      </c>
      <c r="F83" s="192">
        <f t="shared" si="16"/>
        <v>2432</v>
      </c>
      <c r="G83" s="195">
        <f t="shared" si="17"/>
        <v>0.0029046505461746276</v>
      </c>
      <c r="H83" s="196">
        <v>808</v>
      </c>
      <c r="I83" s="193">
        <v>986</v>
      </c>
      <c r="J83" s="192"/>
      <c r="K83" s="193"/>
      <c r="L83" s="192">
        <f t="shared" si="18"/>
        <v>1794</v>
      </c>
      <c r="M83" s="197">
        <f t="shared" si="19"/>
        <v>0.35562987736900786</v>
      </c>
      <c r="N83" s="196">
        <v>2935</v>
      </c>
      <c r="O83" s="193">
        <v>2934</v>
      </c>
      <c r="P83" s="192"/>
      <c r="Q83" s="193">
        <v>0</v>
      </c>
      <c r="R83" s="192">
        <f t="shared" si="20"/>
        <v>5869</v>
      </c>
      <c r="S83" s="195">
        <f t="shared" si="21"/>
        <v>0.003081791125029668</v>
      </c>
      <c r="T83" s="194">
        <v>2786</v>
      </c>
      <c r="U83" s="193">
        <v>2730</v>
      </c>
      <c r="V83" s="192"/>
      <c r="W83" s="193"/>
      <c r="X83" s="192">
        <f t="shared" si="22"/>
        <v>5516</v>
      </c>
      <c r="Y83" s="191">
        <f t="shared" si="23"/>
        <v>0.06399564902102983</v>
      </c>
    </row>
    <row r="84" spans="1:25" s="183" customFormat="1" ht="19.5" customHeight="1">
      <c r="A84" s="198" t="s">
        <v>335</v>
      </c>
      <c r="B84" s="196">
        <v>971</v>
      </c>
      <c r="C84" s="193">
        <v>812</v>
      </c>
      <c r="D84" s="192">
        <v>0</v>
      </c>
      <c r="E84" s="193">
        <v>0</v>
      </c>
      <c r="F84" s="192">
        <f t="shared" si="16"/>
        <v>1783</v>
      </c>
      <c r="G84" s="195">
        <f t="shared" si="17"/>
        <v>0.0021295197055219415</v>
      </c>
      <c r="H84" s="196">
        <v>1171</v>
      </c>
      <c r="I84" s="193">
        <v>1123</v>
      </c>
      <c r="J84" s="192"/>
      <c r="K84" s="193"/>
      <c r="L84" s="192">
        <f t="shared" si="18"/>
        <v>2294</v>
      </c>
      <c r="M84" s="197">
        <f t="shared" si="19"/>
        <v>-0.2227550130775937</v>
      </c>
      <c r="N84" s="196">
        <v>3416</v>
      </c>
      <c r="O84" s="193">
        <v>3210</v>
      </c>
      <c r="P84" s="192"/>
      <c r="Q84" s="193"/>
      <c r="R84" s="192">
        <f t="shared" si="20"/>
        <v>6626</v>
      </c>
      <c r="S84" s="195">
        <f t="shared" si="21"/>
        <v>0.003479289145416013</v>
      </c>
      <c r="T84" s="194">
        <v>3514</v>
      </c>
      <c r="U84" s="193">
        <v>3520</v>
      </c>
      <c r="V84" s="192"/>
      <c r="W84" s="193"/>
      <c r="X84" s="192">
        <f t="shared" si="22"/>
        <v>7034</v>
      </c>
      <c r="Y84" s="191">
        <f t="shared" si="23"/>
        <v>-0.05800398066533974</v>
      </c>
    </row>
    <row r="85" spans="1:25" s="183" customFormat="1" ht="19.5" customHeight="1">
      <c r="A85" s="198" t="s">
        <v>336</v>
      </c>
      <c r="B85" s="196">
        <v>766</v>
      </c>
      <c r="C85" s="193">
        <v>719</v>
      </c>
      <c r="D85" s="192">
        <v>0</v>
      </c>
      <c r="E85" s="193">
        <v>0</v>
      </c>
      <c r="F85" s="192">
        <f t="shared" si="16"/>
        <v>1485</v>
      </c>
      <c r="G85" s="195">
        <f t="shared" si="17"/>
        <v>0.0017736044659002147</v>
      </c>
      <c r="H85" s="196"/>
      <c r="I85" s="193"/>
      <c r="J85" s="192"/>
      <c r="K85" s="193"/>
      <c r="L85" s="192">
        <f t="shared" si="18"/>
        <v>0</v>
      </c>
      <c r="M85" s="197" t="str">
        <f t="shared" si="19"/>
        <v>         /0</v>
      </c>
      <c r="N85" s="196">
        <v>1713</v>
      </c>
      <c r="O85" s="193">
        <v>1481</v>
      </c>
      <c r="P85" s="192"/>
      <c r="Q85" s="193"/>
      <c r="R85" s="192">
        <f t="shared" si="20"/>
        <v>3194</v>
      </c>
      <c r="S85" s="195">
        <f t="shared" si="21"/>
        <v>0.001677158093941857</v>
      </c>
      <c r="T85" s="194"/>
      <c r="U85" s="193"/>
      <c r="V85" s="192"/>
      <c r="W85" s="193"/>
      <c r="X85" s="192">
        <f t="shared" si="22"/>
        <v>0</v>
      </c>
      <c r="Y85" s="191" t="str">
        <f t="shared" si="23"/>
        <v>         /0</v>
      </c>
    </row>
    <row r="86" spans="1:25" s="183" customFormat="1" ht="19.5" customHeight="1">
      <c r="A86" s="198" t="s">
        <v>337</v>
      </c>
      <c r="B86" s="196">
        <v>598</v>
      </c>
      <c r="C86" s="193">
        <v>476</v>
      </c>
      <c r="D86" s="192">
        <v>0</v>
      </c>
      <c r="E86" s="193">
        <v>0</v>
      </c>
      <c r="F86" s="192">
        <f t="shared" si="16"/>
        <v>1074</v>
      </c>
      <c r="G86" s="195">
        <f t="shared" si="17"/>
        <v>0.001282728078368236</v>
      </c>
      <c r="H86" s="196">
        <v>784</v>
      </c>
      <c r="I86" s="193">
        <v>796</v>
      </c>
      <c r="J86" s="192"/>
      <c r="K86" s="193"/>
      <c r="L86" s="192">
        <f t="shared" si="18"/>
        <v>1580</v>
      </c>
      <c r="M86" s="197">
        <f t="shared" si="19"/>
        <v>-0.32025316455696207</v>
      </c>
      <c r="N86" s="196">
        <v>1767</v>
      </c>
      <c r="O86" s="193">
        <v>1597</v>
      </c>
      <c r="P86" s="192"/>
      <c r="Q86" s="193"/>
      <c r="R86" s="192">
        <f t="shared" si="20"/>
        <v>3364</v>
      </c>
      <c r="S86" s="195">
        <f t="shared" si="21"/>
        <v>0.0017664244921792133</v>
      </c>
      <c r="T86" s="194">
        <v>2682</v>
      </c>
      <c r="U86" s="193">
        <v>2837</v>
      </c>
      <c r="V86" s="192"/>
      <c r="W86" s="193"/>
      <c r="X86" s="192">
        <f t="shared" si="22"/>
        <v>5519</v>
      </c>
      <c r="Y86" s="191">
        <f t="shared" si="23"/>
        <v>-0.3904692879144772</v>
      </c>
    </row>
    <row r="87" spans="1:25" s="183" customFormat="1" ht="19.5" customHeight="1" thickBot="1">
      <c r="A87" s="198" t="s">
        <v>266</v>
      </c>
      <c r="B87" s="196">
        <v>19267</v>
      </c>
      <c r="C87" s="193">
        <v>17771</v>
      </c>
      <c r="D87" s="192">
        <v>10</v>
      </c>
      <c r="E87" s="193">
        <v>7</v>
      </c>
      <c r="F87" s="192">
        <f t="shared" si="16"/>
        <v>37055</v>
      </c>
      <c r="G87" s="195">
        <f t="shared" si="17"/>
        <v>0.04425650739658751</v>
      </c>
      <c r="H87" s="196">
        <v>14528</v>
      </c>
      <c r="I87" s="193">
        <v>14840</v>
      </c>
      <c r="J87" s="192">
        <v>11</v>
      </c>
      <c r="K87" s="193">
        <v>145</v>
      </c>
      <c r="L87" s="192">
        <f t="shared" si="18"/>
        <v>29524</v>
      </c>
      <c r="M87" s="197">
        <f t="shared" si="19"/>
        <v>0.25508061238314594</v>
      </c>
      <c r="N87" s="196">
        <v>45872</v>
      </c>
      <c r="O87" s="193">
        <v>39728</v>
      </c>
      <c r="P87" s="192">
        <v>140</v>
      </c>
      <c r="Q87" s="193">
        <v>147</v>
      </c>
      <c r="R87" s="192">
        <f t="shared" si="20"/>
        <v>85887</v>
      </c>
      <c r="S87" s="195">
        <f t="shared" si="21"/>
        <v>0.04509895967889301</v>
      </c>
      <c r="T87" s="194">
        <v>35162</v>
      </c>
      <c r="U87" s="193">
        <v>33661</v>
      </c>
      <c r="V87" s="192">
        <v>738</v>
      </c>
      <c r="W87" s="193">
        <v>1025</v>
      </c>
      <c r="X87" s="192">
        <f t="shared" si="22"/>
        <v>70586</v>
      </c>
      <c r="Y87" s="191">
        <f t="shared" si="23"/>
        <v>0.21677103108265094</v>
      </c>
    </row>
    <row r="88" spans="1:25" s="199" customFormat="1" ht="19.5" customHeight="1">
      <c r="A88" s="206" t="s">
        <v>55</v>
      </c>
      <c r="B88" s="203">
        <f>SUM(B89:B94)</f>
        <v>8988</v>
      </c>
      <c r="C88" s="202">
        <f>SUM(C89:C94)</f>
        <v>8753</v>
      </c>
      <c r="D88" s="201">
        <f>SUM(D89:D94)</f>
        <v>34</v>
      </c>
      <c r="E88" s="202">
        <f>SUM(E89:E94)</f>
        <v>33</v>
      </c>
      <c r="F88" s="201">
        <f t="shared" si="16"/>
        <v>17808</v>
      </c>
      <c r="G88" s="204">
        <f t="shared" si="17"/>
        <v>0.021268921433502373</v>
      </c>
      <c r="H88" s="203">
        <f>SUM(H89:H94)</f>
        <v>8880</v>
      </c>
      <c r="I88" s="202">
        <f>SUM(I89:I94)</f>
        <v>8797</v>
      </c>
      <c r="J88" s="201">
        <f>SUM(J89:J94)</f>
        <v>5</v>
      </c>
      <c r="K88" s="202">
        <f>SUM(K89:K94)</f>
        <v>5</v>
      </c>
      <c r="L88" s="201">
        <f t="shared" si="18"/>
        <v>17687</v>
      </c>
      <c r="M88" s="205">
        <f t="shared" si="19"/>
        <v>0.006841182789619538</v>
      </c>
      <c r="N88" s="203">
        <f>SUM(N89:N94)</f>
        <v>21360</v>
      </c>
      <c r="O88" s="202">
        <f>SUM(O89:O94)</f>
        <v>21668</v>
      </c>
      <c r="P88" s="201">
        <f>SUM(P89:P94)</f>
        <v>81</v>
      </c>
      <c r="Q88" s="202">
        <f>SUM(Q89:Q94)</f>
        <v>72</v>
      </c>
      <c r="R88" s="201">
        <f t="shared" si="20"/>
        <v>43181</v>
      </c>
      <c r="S88" s="204">
        <f t="shared" si="21"/>
        <v>0.022674190248748696</v>
      </c>
      <c r="T88" s="203">
        <f>SUM(T89:T94)</f>
        <v>26031</v>
      </c>
      <c r="U88" s="202">
        <f>SUM(U89:U94)</f>
        <v>25872</v>
      </c>
      <c r="V88" s="201">
        <f>SUM(V89:V94)</f>
        <v>124</v>
      </c>
      <c r="W88" s="202">
        <f>SUM(W89:W94)</f>
        <v>241</v>
      </c>
      <c r="X88" s="201">
        <f t="shared" si="22"/>
        <v>52268</v>
      </c>
      <c r="Y88" s="200">
        <f t="shared" si="23"/>
        <v>-0.17385398331675217</v>
      </c>
    </row>
    <row r="89" spans="1:25" ht="19.5" customHeight="1">
      <c r="A89" s="198" t="s">
        <v>338</v>
      </c>
      <c r="B89" s="196">
        <v>2489</v>
      </c>
      <c r="C89" s="193">
        <v>2424</v>
      </c>
      <c r="D89" s="192">
        <v>0</v>
      </c>
      <c r="E89" s="193">
        <v>0</v>
      </c>
      <c r="F89" s="192">
        <f t="shared" si="16"/>
        <v>4913</v>
      </c>
      <c r="G89" s="195">
        <f t="shared" si="17"/>
        <v>0.005867824067991754</v>
      </c>
      <c r="H89" s="196">
        <v>3232</v>
      </c>
      <c r="I89" s="193">
        <v>3284</v>
      </c>
      <c r="J89" s="192"/>
      <c r="K89" s="193"/>
      <c r="L89" s="192">
        <f t="shared" si="18"/>
        <v>6516</v>
      </c>
      <c r="M89" s="197">
        <f t="shared" si="19"/>
        <v>-0.24600982197667276</v>
      </c>
      <c r="N89" s="196">
        <v>6561</v>
      </c>
      <c r="O89" s="193">
        <v>6459</v>
      </c>
      <c r="P89" s="192"/>
      <c r="Q89" s="193">
        <v>0</v>
      </c>
      <c r="R89" s="192">
        <f t="shared" si="20"/>
        <v>13020</v>
      </c>
      <c r="S89" s="195">
        <f t="shared" si="21"/>
        <v>0.0068367559120610455</v>
      </c>
      <c r="T89" s="194">
        <v>9449</v>
      </c>
      <c r="U89" s="193">
        <v>9169</v>
      </c>
      <c r="V89" s="192"/>
      <c r="W89" s="193"/>
      <c r="X89" s="192">
        <f t="shared" si="22"/>
        <v>18618</v>
      </c>
      <c r="Y89" s="191">
        <f t="shared" si="23"/>
        <v>-0.3006767644215276</v>
      </c>
    </row>
    <row r="90" spans="1:25" ht="19.5" customHeight="1">
      <c r="A90" s="198" t="s">
        <v>339</v>
      </c>
      <c r="B90" s="196">
        <v>1830</v>
      </c>
      <c r="C90" s="193">
        <v>1908</v>
      </c>
      <c r="D90" s="192">
        <v>2</v>
      </c>
      <c r="E90" s="193">
        <v>4</v>
      </c>
      <c r="F90" s="192">
        <f t="shared" si="16"/>
        <v>3744</v>
      </c>
      <c r="G90" s="195">
        <f t="shared" si="17"/>
        <v>0.004471633077663572</v>
      </c>
      <c r="H90" s="196">
        <v>1953</v>
      </c>
      <c r="I90" s="193">
        <v>1738</v>
      </c>
      <c r="J90" s="192"/>
      <c r="K90" s="193"/>
      <c r="L90" s="192">
        <f t="shared" si="18"/>
        <v>3691</v>
      </c>
      <c r="M90" s="197">
        <f t="shared" si="19"/>
        <v>0.014359252235166542</v>
      </c>
      <c r="N90" s="196">
        <v>4422</v>
      </c>
      <c r="O90" s="193">
        <v>5150</v>
      </c>
      <c r="P90" s="192">
        <v>6</v>
      </c>
      <c r="Q90" s="193">
        <v>6</v>
      </c>
      <c r="R90" s="192">
        <f t="shared" si="20"/>
        <v>9584</v>
      </c>
      <c r="S90" s="195">
        <f t="shared" si="21"/>
        <v>0.005032524474746011</v>
      </c>
      <c r="T90" s="194">
        <v>4754</v>
      </c>
      <c r="U90" s="193">
        <v>4830</v>
      </c>
      <c r="V90" s="192">
        <v>119</v>
      </c>
      <c r="W90" s="193">
        <v>236</v>
      </c>
      <c r="X90" s="192">
        <f t="shared" si="22"/>
        <v>9939</v>
      </c>
      <c r="Y90" s="191">
        <f t="shared" si="23"/>
        <v>-0.035717879062279856</v>
      </c>
    </row>
    <row r="91" spans="1:25" ht="19.5" customHeight="1">
      <c r="A91" s="198" t="s">
        <v>340</v>
      </c>
      <c r="B91" s="196">
        <v>1112</v>
      </c>
      <c r="C91" s="193">
        <v>1057</v>
      </c>
      <c r="D91" s="192">
        <v>6</v>
      </c>
      <c r="E91" s="193">
        <v>12</v>
      </c>
      <c r="F91" s="192">
        <f>SUM(B91:E91)</f>
        <v>2187</v>
      </c>
      <c r="G91" s="195">
        <f>F91/$F$9</f>
        <v>0.0026120356679621344</v>
      </c>
      <c r="H91" s="196">
        <v>2080</v>
      </c>
      <c r="I91" s="193">
        <v>2097</v>
      </c>
      <c r="J91" s="192"/>
      <c r="K91" s="193">
        <v>5</v>
      </c>
      <c r="L91" s="192">
        <f>SUM(H91:K91)</f>
        <v>4182</v>
      </c>
      <c r="M91" s="197">
        <f>IF(ISERROR(F91/L91-1),"         /0",(F91/L91-1))</f>
        <v>-0.4770444763271162</v>
      </c>
      <c r="N91" s="196">
        <v>2203</v>
      </c>
      <c r="O91" s="193">
        <v>2400</v>
      </c>
      <c r="P91" s="192">
        <v>6</v>
      </c>
      <c r="Q91" s="193">
        <v>12</v>
      </c>
      <c r="R91" s="192">
        <f>SUM(N91:Q91)</f>
        <v>4621</v>
      </c>
      <c r="S91" s="195">
        <f>R91/$R$9</f>
        <v>0.0024264707426754294</v>
      </c>
      <c r="T91" s="194">
        <v>7488</v>
      </c>
      <c r="U91" s="193">
        <v>7867</v>
      </c>
      <c r="V91" s="192"/>
      <c r="W91" s="193">
        <v>5</v>
      </c>
      <c r="X91" s="192">
        <f>SUM(T91:W91)</f>
        <v>15360</v>
      </c>
      <c r="Y91" s="191">
        <f>IF(ISERROR(R91/X91-1),"         /0",(R91/X91-1))</f>
        <v>-0.6991536458333334</v>
      </c>
    </row>
    <row r="92" spans="1:25" ht="19.5" customHeight="1">
      <c r="A92" s="198" t="s">
        <v>341</v>
      </c>
      <c r="B92" s="196">
        <v>639</v>
      </c>
      <c r="C92" s="193">
        <v>761</v>
      </c>
      <c r="D92" s="192">
        <v>0</v>
      </c>
      <c r="E92" s="193">
        <v>0</v>
      </c>
      <c r="F92" s="192">
        <f>SUM(B92:E92)</f>
        <v>1400</v>
      </c>
      <c r="G92" s="195">
        <f>F92/$F$9</f>
        <v>0.0016720850183571047</v>
      </c>
      <c r="H92" s="196">
        <v>339</v>
      </c>
      <c r="I92" s="193">
        <v>499</v>
      </c>
      <c r="J92" s="192"/>
      <c r="K92" s="193"/>
      <c r="L92" s="192">
        <f>SUM(H92:K92)</f>
        <v>838</v>
      </c>
      <c r="M92" s="197">
        <f>IF(ISERROR(F92/L92-1),"         /0",(F92/L92-1))</f>
        <v>0.6706443914081146</v>
      </c>
      <c r="N92" s="196">
        <v>1566</v>
      </c>
      <c r="O92" s="193">
        <v>1833</v>
      </c>
      <c r="P92" s="192"/>
      <c r="Q92" s="193"/>
      <c r="R92" s="192">
        <f>SUM(N92:Q92)</f>
        <v>3399</v>
      </c>
      <c r="S92" s="195">
        <f>R92/$R$9</f>
        <v>0.0017848028682869042</v>
      </c>
      <c r="T92" s="194">
        <v>919</v>
      </c>
      <c r="U92" s="193">
        <v>1105</v>
      </c>
      <c r="V92" s="192"/>
      <c r="W92" s="193"/>
      <c r="X92" s="192">
        <f>SUM(T92:W92)</f>
        <v>2024</v>
      </c>
      <c r="Y92" s="191">
        <f>IF(ISERROR(R92/X92-1),"         /0",(R92/X92-1))</f>
        <v>0.6793478260869565</v>
      </c>
    </row>
    <row r="93" spans="1:25" ht="19.5" customHeight="1">
      <c r="A93" s="198" t="s">
        <v>342</v>
      </c>
      <c r="B93" s="196">
        <v>355</v>
      </c>
      <c r="C93" s="193">
        <v>389</v>
      </c>
      <c r="D93" s="192">
        <v>0</v>
      </c>
      <c r="E93" s="193">
        <v>0</v>
      </c>
      <c r="F93" s="192">
        <f t="shared" si="16"/>
        <v>744</v>
      </c>
      <c r="G93" s="195">
        <f t="shared" si="17"/>
        <v>0.0008885937526126328</v>
      </c>
      <c r="H93" s="196">
        <v>128</v>
      </c>
      <c r="I93" s="193">
        <v>150</v>
      </c>
      <c r="J93" s="192"/>
      <c r="K93" s="193"/>
      <c r="L93" s="192">
        <f t="shared" si="18"/>
        <v>278</v>
      </c>
      <c r="M93" s="197">
        <f t="shared" si="19"/>
        <v>1.6762589928057552</v>
      </c>
      <c r="N93" s="196">
        <v>716</v>
      </c>
      <c r="O93" s="193">
        <v>684</v>
      </c>
      <c r="P93" s="192"/>
      <c r="Q93" s="193"/>
      <c r="R93" s="192">
        <f t="shared" si="20"/>
        <v>1400</v>
      </c>
      <c r="S93" s="195">
        <f t="shared" si="21"/>
        <v>0.0007351350443076393</v>
      </c>
      <c r="T93" s="194">
        <v>339</v>
      </c>
      <c r="U93" s="193">
        <v>475</v>
      </c>
      <c r="V93" s="192"/>
      <c r="W93" s="193"/>
      <c r="X93" s="192">
        <f t="shared" si="22"/>
        <v>814</v>
      </c>
      <c r="Y93" s="191">
        <f t="shared" si="23"/>
        <v>0.7199017199017199</v>
      </c>
    </row>
    <row r="94" spans="1:25" ht="19.5" customHeight="1" thickBot="1">
      <c r="A94" s="198" t="s">
        <v>266</v>
      </c>
      <c r="B94" s="196">
        <v>2563</v>
      </c>
      <c r="C94" s="193">
        <v>2214</v>
      </c>
      <c r="D94" s="192">
        <v>26</v>
      </c>
      <c r="E94" s="193">
        <v>17</v>
      </c>
      <c r="F94" s="192">
        <f>SUM(B94:E94)</f>
        <v>4820</v>
      </c>
      <c r="G94" s="195">
        <f>F94/$F$9</f>
        <v>0.005756749848915175</v>
      </c>
      <c r="H94" s="196">
        <v>1148</v>
      </c>
      <c r="I94" s="193">
        <v>1029</v>
      </c>
      <c r="J94" s="192">
        <v>5</v>
      </c>
      <c r="K94" s="193">
        <v>0</v>
      </c>
      <c r="L94" s="192">
        <f>SUM(H94:K94)</f>
        <v>2182</v>
      </c>
      <c r="M94" s="197">
        <f>IF(ISERROR(F94/L94-1),"         /0",(F94/L94-1))</f>
        <v>1.2089825847846014</v>
      </c>
      <c r="N94" s="196">
        <v>5892</v>
      </c>
      <c r="O94" s="193">
        <v>5142</v>
      </c>
      <c r="P94" s="192">
        <v>69</v>
      </c>
      <c r="Q94" s="193">
        <v>54</v>
      </c>
      <c r="R94" s="192">
        <f>SUM(N94:Q94)</f>
        <v>11157</v>
      </c>
      <c r="S94" s="195">
        <f>R94/$R$9</f>
        <v>0.005858501206671665</v>
      </c>
      <c r="T94" s="194">
        <v>3082</v>
      </c>
      <c r="U94" s="193">
        <v>2426</v>
      </c>
      <c r="V94" s="192">
        <v>5</v>
      </c>
      <c r="W94" s="193">
        <v>0</v>
      </c>
      <c r="X94" s="192">
        <f t="shared" si="22"/>
        <v>5513</v>
      </c>
      <c r="Y94" s="191">
        <f>IF(ISERROR(R94/X94-1),"         /0",(R94/X94-1))</f>
        <v>1.0237620170506077</v>
      </c>
    </row>
    <row r="95" spans="1:25" s="183" customFormat="1" ht="19.5" customHeight="1" thickBot="1">
      <c r="A95" s="190" t="s">
        <v>54</v>
      </c>
      <c r="B95" s="187">
        <v>3366</v>
      </c>
      <c r="C95" s="186">
        <v>2726</v>
      </c>
      <c r="D95" s="185">
        <v>1330</v>
      </c>
      <c r="E95" s="186">
        <v>2</v>
      </c>
      <c r="F95" s="185">
        <f>SUM(B95:E95)</f>
        <v>7424</v>
      </c>
      <c r="G95" s="188">
        <f>F95/$F$9</f>
        <v>0.00886682798305939</v>
      </c>
      <c r="H95" s="187">
        <v>1208</v>
      </c>
      <c r="I95" s="186">
        <v>131</v>
      </c>
      <c r="J95" s="185"/>
      <c r="K95" s="186"/>
      <c r="L95" s="185">
        <f>SUM(H95:K95)</f>
        <v>1339</v>
      </c>
      <c r="M95" s="189">
        <f>IF(ISERROR(F95/L95-1),"         /0",(F95/L95-1))</f>
        <v>4.544436146377894</v>
      </c>
      <c r="N95" s="187">
        <v>7554</v>
      </c>
      <c r="O95" s="186">
        <v>6906</v>
      </c>
      <c r="P95" s="185">
        <v>2838</v>
      </c>
      <c r="Q95" s="186">
        <v>2</v>
      </c>
      <c r="R95" s="185">
        <f>SUM(N95:Q95)</f>
        <v>17300</v>
      </c>
      <c r="S95" s="188">
        <f>R95/$R$9</f>
        <v>0.009084168761801542</v>
      </c>
      <c r="T95" s="187">
        <v>3765</v>
      </c>
      <c r="U95" s="186">
        <v>661</v>
      </c>
      <c r="V95" s="185"/>
      <c r="W95" s="186"/>
      <c r="X95" s="185">
        <f>SUM(T95:W95)</f>
        <v>4426</v>
      </c>
      <c r="Y95" s="184">
        <f>IF(ISERROR(R95/X95-1),"         /0",(R95/X95-1))</f>
        <v>2.9087211929507455</v>
      </c>
    </row>
    <row r="96" ht="15" thickTop="1">
      <c r="A96" s="89" t="s">
        <v>343</v>
      </c>
    </row>
    <row r="97" ht="14.25">
      <c r="A97" s="89" t="s">
        <v>53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96:Y65536 M96:M65536 Y3 M3 M5:M8 Y5:Y8">
    <cfRule type="cellIs" priority="1" dxfId="93" operator="lessThan" stopIfTrue="1">
      <formula>0</formula>
    </cfRule>
  </conditionalFormatting>
  <conditionalFormatting sqref="Y9:Y95 M9:M95">
    <cfRule type="cellIs" priority="2" dxfId="93" operator="lessThan" stopIfTrue="1">
      <formula>0</formula>
    </cfRule>
    <cfRule type="cellIs" priority="3" dxfId="95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50"/>
  <sheetViews>
    <sheetView showGridLines="0" zoomScale="80" zoomScaleNormal="80" zoomScalePageLayoutView="0" workbookViewId="0" topLeftCell="A1">
      <selection activeCell="X1" sqref="X1:Y1"/>
    </sheetView>
  </sheetViews>
  <sheetFormatPr defaultColWidth="8.00390625" defaultRowHeight="15"/>
  <cols>
    <col min="1" max="1" width="19.57421875" style="123" customWidth="1"/>
    <col min="2" max="2" width="9.421875" style="123" bestFit="1" customWidth="1"/>
    <col min="3" max="3" width="10.7109375" style="123" customWidth="1"/>
    <col min="4" max="4" width="8.421875" style="123" customWidth="1"/>
    <col min="5" max="5" width="10.8515625" style="123" customWidth="1"/>
    <col min="6" max="6" width="11.140625" style="123" customWidth="1"/>
    <col min="7" max="7" width="10.00390625" style="123" bestFit="1" customWidth="1"/>
    <col min="8" max="8" width="10.421875" style="123" customWidth="1"/>
    <col min="9" max="9" width="10.8515625" style="123" customWidth="1"/>
    <col min="10" max="10" width="8.57421875" style="123" customWidth="1"/>
    <col min="11" max="11" width="10.421875" style="123" customWidth="1"/>
    <col min="12" max="12" width="11.00390625" style="123" customWidth="1"/>
    <col min="13" max="13" width="10.57421875" style="123" bestFit="1" customWidth="1"/>
    <col min="14" max="14" width="12.421875" style="123" customWidth="1"/>
    <col min="15" max="15" width="11.140625" style="123" bestFit="1" customWidth="1"/>
    <col min="16" max="16" width="10.00390625" style="123" customWidth="1"/>
    <col min="17" max="17" width="10.8515625" style="123" customWidth="1"/>
    <col min="18" max="18" width="12.421875" style="123" customWidth="1"/>
    <col min="19" max="19" width="11.28125" style="123" bestFit="1" customWidth="1"/>
    <col min="20" max="21" width="12.421875" style="123" customWidth="1"/>
    <col min="22" max="22" width="10.8515625" style="123" customWidth="1"/>
    <col min="23" max="23" width="11.00390625" style="123" customWidth="1"/>
    <col min="24" max="24" width="12.7109375" style="123" bestFit="1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36" t="s">
        <v>28</v>
      </c>
      <c r="Y1" s="537"/>
    </row>
    <row r="2" ht="5.25" customHeight="1" thickBot="1"/>
    <row r="3" spans="1:25" ht="24.75" customHeight="1" thickTop="1">
      <c r="A3" s="598" t="s">
        <v>64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600"/>
    </row>
    <row r="4" spans="1:25" ht="21" customHeight="1" thickBot="1">
      <c r="A4" s="607" t="s">
        <v>63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608"/>
      <c r="S4" s="608"/>
      <c r="T4" s="608"/>
      <c r="U4" s="608"/>
      <c r="V4" s="608"/>
      <c r="W4" s="608"/>
      <c r="X4" s="608"/>
      <c r="Y4" s="609"/>
    </row>
    <row r="5" spans="1:25" s="233" customFormat="1" ht="17.25" customHeight="1" thickBot="1" thickTop="1">
      <c r="A5" s="541" t="s">
        <v>62</v>
      </c>
      <c r="B5" s="591" t="s">
        <v>36</v>
      </c>
      <c r="C5" s="592"/>
      <c r="D5" s="592"/>
      <c r="E5" s="592"/>
      <c r="F5" s="592"/>
      <c r="G5" s="592"/>
      <c r="H5" s="592"/>
      <c r="I5" s="592"/>
      <c r="J5" s="593"/>
      <c r="K5" s="593"/>
      <c r="L5" s="593"/>
      <c r="M5" s="594"/>
      <c r="N5" s="591" t="s">
        <v>35</v>
      </c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5"/>
    </row>
    <row r="6" spans="1:25" s="163" customFormat="1" ht="26.25" customHeight="1">
      <c r="A6" s="542"/>
      <c r="B6" s="583" t="s">
        <v>147</v>
      </c>
      <c r="C6" s="584"/>
      <c r="D6" s="584"/>
      <c r="E6" s="584"/>
      <c r="F6" s="584"/>
      <c r="G6" s="588" t="s">
        <v>34</v>
      </c>
      <c r="H6" s="583" t="s">
        <v>148</v>
      </c>
      <c r="I6" s="584"/>
      <c r="J6" s="584"/>
      <c r="K6" s="584"/>
      <c r="L6" s="584"/>
      <c r="M6" s="585" t="s">
        <v>33</v>
      </c>
      <c r="N6" s="583" t="s">
        <v>149</v>
      </c>
      <c r="O6" s="584"/>
      <c r="P6" s="584"/>
      <c r="Q6" s="584"/>
      <c r="R6" s="584"/>
      <c r="S6" s="588" t="s">
        <v>34</v>
      </c>
      <c r="T6" s="583" t="s">
        <v>150</v>
      </c>
      <c r="U6" s="584"/>
      <c r="V6" s="584"/>
      <c r="W6" s="584"/>
      <c r="X6" s="584"/>
      <c r="Y6" s="601" t="s">
        <v>33</v>
      </c>
    </row>
    <row r="7" spans="1:25" s="163" customFormat="1" ht="26.25" customHeight="1">
      <c r="A7" s="543"/>
      <c r="B7" s="606" t="s">
        <v>22</v>
      </c>
      <c r="C7" s="605"/>
      <c r="D7" s="604" t="s">
        <v>21</v>
      </c>
      <c r="E7" s="605"/>
      <c r="F7" s="596" t="s">
        <v>17</v>
      </c>
      <c r="G7" s="589"/>
      <c r="H7" s="606" t="s">
        <v>22</v>
      </c>
      <c r="I7" s="605"/>
      <c r="J7" s="604" t="s">
        <v>21</v>
      </c>
      <c r="K7" s="605"/>
      <c r="L7" s="596" t="s">
        <v>17</v>
      </c>
      <c r="M7" s="586"/>
      <c r="N7" s="606" t="s">
        <v>22</v>
      </c>
      <c r="O7" s="605"/>
      <c r="P7" s="604" t="s">
        <v>21</v>
      </c>
      <c r="Q7" s="605"/>
      <c r="R7" s="596" t="s">
        <v>17</v>
      </c>
      <c r="S7" s="589"/>
      <c r="T7" s="606" t="s">
        <v>22</v>
      </c>
      <c r="U7" s="605"/>
      <c r="V7" s="604" t="s">
        <v>21</v>
      </c>
      <c r="W7" s="605"/>
      <c r="X7" s="596" t="s">
        <v>17</v>
      </c>
      <c r="Y7" s="602"/>
    </row>
    <row r="8" spans="1:25" s="229" customFormat="1" ht="27" thickBot="1">
      <c r="A8" s="544"/>
      <c r="B8" s="232" t="s">
        <v>19</v>
      </c>
      <c r="C8" s="230" t="s">
        <v>18</v>
      </c>
      <c r="D8" s="231" t="s">
        <v>19</v>
      </c>
      <c r="E8" s="230" t="s">
        <v>18</v>
      </c>
      <c r="F8" s="597"/>
      <c r="G8" s="590"/>
      <c r="H8" s="232" t="s">
        <v>19</v>
      </c>
      <c r="I8" s="230" t="s">
        <v>18</v>
      </c>
      <c r="J8" s="231" t="s">
        <v>19</v>
      </c>
      <c r="K8" s="230" t="s">
        <v>18</v>
      </c>
      <c r="L8" s="597"/>
      <c r="M8" s="587"/>
      <c r="N8" s="232" t="s">
        <v>19</v>
      </c>
      <c r="O8" s="230" t="s">
        <v>18</v>
      </c>
      <c r="P8" s="231" t="s">
        <v>19</v>
      </c>
      <c r="Q8" s="230" t="s">
        <v>18</v>
      </c>
      <c r="R8" s="597"/>
      <c r="S8" s="590"/>
      <c r="T8" s="232" t="s">
        <v>19</v>
      </c>
      <c r="U8" s="230" t="s">
        <v>18</v>
      </c>
      <c r="V8" s="231" t="s">
        <v>19</v>
      </c>
      <c r="W8" s="230" t="s">
        <v>18</v>
      </c>
      <c r="X8" s="597"/>
      <c r="Y8" s="603"/>
    </row>
    <row r="9" spans="1:25" s="152" customFormat="1" ht="18" customHeight="1" thickBot="1" thickTop="1">
      <c r="A9" s="271" t="s">
        <v>24</v>
      </c>
      <c r="B9" s="268">
        <f>B10+B14+B25+B33+B43+B48</f>
        <v>434132</v>
      </c>
      <c r="C9" s="267">
        <f>C10+C14+C25+C33+C43+C48</f>
        <v>399361</v>
      </c>
      <c r="D9" s="266">
        <f>D10+D14+D25+D33+D43+D48</f>
        <v>2462</v>
      </c>
      <c r="E9" s="265">
        <f>E10+E14+E25+E33+E43+E48</f>
        <v>1323</v>
      </c>
      <c r="F9" s="264">
        <f aca="true" t="shared" si="0" ref="F9:F48">SUM(B9:E9)</f>
        <v>837278</v>
      </c>
      <c r="G9" s="269">
        <f aca="true" t="shared" si="1" ref="G9:G48">F9/$F$9</f>
        <v>1</v>
      </c>
      <c r="H9" s="268">
        <f>H10+H14+H25+H33+H43+H48</f>
        <v>376915</v>
      </c>
      <c r="I9" s="267">
        <f>I10+I14+I25+I33+I43+I48</f>
        <v>359389</v>
      </c>
      <c r="J9" s="266">
        <f>J10+J14+J25+J33+J43+J48</f>
        <v>3673</v>
      </c>
      <c r="K9" s="265">
        <f>K10+K14+K25+K33+K43+K48</f>
        <v>3833</v>
      </c>
      <c r="L9" s="264">
        <f aca="true" t="shared" si="2" ref="L9:L48">SUM(H9:K9)</f>
        <v>743810</v>
      </c>
      <c r="M9" s="270">
        <f aca="true" t="shared" si="3" ref="M9:M48">IF(ISERROR(F9/L9-1),"         /0",(F9/L9-1))</f>
        <v>0.12566112313628475</v>
      </c>
      <c r="N9" s="268">
        <f>N10+N14+N25+N33+N43+N48</f>
        <v>974503</v>
      </c>
      <c r="O9" s="267">
        <f>O10+O14+O25+O33+O43+O48</f>
        <v>912909</v>
      </c>
      <c r="P9" s="266">
        <f>P10+P14+P25+P33+P43+P48</f>
        <v>10000</v>
      </c>
      <c r="Q9" s="265">
        <f>Q10+Q14+Q25+Q33+Q43+Q48</f>
        <v>7000</v>
      </c>
      <c r="R9" s="264">
        <f aca="true" t="shared" si="4" ref="R9:R48">SUM(N9:Q9)</f>
        <v>1904412</v>
      </c>
      <c r="S9" s="269">
        <f aca="true" t="shared" si="5" ref="S9:S48">R9/$R$9</f>
        <v>1</v>
      </c>
      <c r="T9" s="268">
        <f>T10+T14+T25+T33+T43+T48</f>
        <v>877182</v>
      </c>
      <c r="U9" s="267">
        <f>U10+U14+U25+U33+U43+U48</f>
        <v>852811</v>
      </c>
      <c r="V9" s="266">
        <f>V10+V14+V25+V33+V43+V48</f>
        <v>9603</v>
      </c>
      <c r="W9" s="265">
        <f>W10+W14+W25+W33+W43+W48</f>
        <v>10073</v>
      </c>
      <c r="X9" s="264">
        <f aca="true" t="shared" si="6" ref="X9:X48">SUM(T9:W9)</f>
        <v>1749669</v>
      </c>
      <c r="Y9" s="263">
        <f>IF(ISERROR(R9/X9-1),"         /0",(R9/X9-1))</f>
        <v>0.08844129946864232</v>
      </c>
    </row>
    <row r="10" spans="1:25" s="246" customFormat="1" ht="19.5" customHeight="1">
      <c r="A10" s="255" t="s">
        <v>59</v>
      </c>
      <c r="B10" s="252">
        <f>SUM(B11:B13)</f>
        <v>124061</v>
      </c>
      <c r="C10" s="251">
        <f>SUM(C11:C13)</f>
        <v>117244</v>
      </c>
      <c r="D10" s="250">
        <f>SUM(D11:D13)</f>
        <v>8</v>
      </c>
      <c r="E10" s="249">
        <f>SUM(E11:E13)</f>
        <v>7</v>
      </c>
      <c r="F10" s="248">
        <f t="shared" si="0"/>
        <v>241320</v>
      </c>
      <c r="G10" s="253">
        <f t="shared" si="1"/>
        <v>0.2882196833070975</v>
      </c>
      <c r="H10" s="252">
        <f>SUM(H11:H13)</f>
        <v>101357</v>
      </c>
      <c r="I10" s="251">
        <f>SUM(I11:I13)</f>
        <v>106267</v>
      </c>
      <c r="J10" s="250">
        <f>SUM(J11:J13)</f>
        <v>40</v>
      </c>
      <c r="K10" s="249">
        <f>SUM(K11:K13)</f>
        <v>8</v>
      </c>
      <c r="L10" s="248">
        <f t="shared" si="2"/>
        <v>207672</v>
      </c>
      <c r="M10" s="254">
        <f t="shared" si="3"/>
        <v>0.16202473130706108</v>
      </c>
      <c r="N10" s="252">
        <f>SUM(N11:N13)</f>
        <v>293978</v>
      </c>
      <c r="O10" s="251">
        <f>SUM(O11:O13)</f>
        <v>277039</v>
      </c>
      <c r="P10" s="250">
        <f>SUM(P11:P13)</f>
        <v>554</v>
      </c>
      <c r="Q10" s="249">
        <f>SUM(Q11:Q13)</f>
        <v>944</v>
      </c>
      <c r="R10" s="248">
        <f t="shared" si="4"/>
        <v>572515</v>
      </c>
      <c r="S10" s="253">
        <f t="shared" si="5"/>
        <v>0.3006255999227058</v>
      </c>
      <c r="T10" s="252">
        <f>SUM(T11:T13)</f>
        <v>251385</v>
      </c>
      <c r="U10" s="251">
        <f>SUM(U11:U13)</f>
        <v>257190</v>
      </c>
      <c r="V10" s="250">
        <f>SUM(V11:V13)</f>
        <v>424</v>
      </c>
      <c r="W10" s="249">
        <f>SUM(W11:W13)</f>
        <v>21</v>
      </c>
      <c r="X10" s="248">
        <f t="shared" si="6"/>
        <v>509020</v>
      </c>
      <c r="Y10" s="353">
        <f aca="true" t="shared" si="7" ref="Y10:Y48">IF(ISERROR(R10/X10-1),"         /0",IF(R10/X10&gt;5,"  *  ",(R10/X10-1)))</f>
        <v>0.12473969588621281</v>
      </c>
    </row>
    <row r="11" spans="1:25" ht="19.5" customHeight="1">
      <c r="A11" s="198" t="s">
        <v>344</v>
      </c>
      <c r="B11" s="196">
        <v>119216</v>
      </c>
      <c r="C11" s="193">
        <v>112844</v>
      </c>
      <c r="D11" s="192">
        <v>8</v>
      </c>
      <c r="E11" s="244">
        <v>7</v>
      </c>
      <c r="F11" s="243">
        <f t="shared" si="0"/>
        <v>232075</v>
      </c>
      <c r="G11" s="195">
        <f t="shared" si="1"/>
        <v>0.2771779504537322</v>
      </c>
      <c r="H11" s="196">
        <v>96736</v>
      </c>
      <c r="I11" s="193">
        <v>102366</v>
      </c>
      <c r="J11" s="192">
        <v>40</v>
      </c>
      <c r="K11" s="244">
        <v>8</v>
      </c>
      <c r="L11" s="243">
        <f t="shared" si="2"/>
        <v>199150</v>
      </c>
      <c r="M11" s="245">
        <f t="shared" si="3"/>
        <v>0.16532764248054233</v>
      </c>
      <c r="N11" s="196">
        <v>282233</v>
      </c>
      <c r="O11" s="193">
        <v>267624</v>
      </c>
      <c r="P11" s="192">
        <v>554</v>
      </c>
      <c r="Q11" s="244">
        <v>944</v>
      </c>
      <c r="R11" s="243">
        <f t="shared" si="4"/>
        <v>551355</v>
      </c>
      <c r="S11" s="195">
        <f t="shared" si="5"/>
        <v>0.28951455882445604</v>
      </c>
      <c r="T11" s="194">
        <v>239286</v>
      </c>
      <c r="U11" s="193">
        <v>247559</v>
      </c>
      <c r="V11" s="192">
        <v>424</v>
      </c>
      <c r="W11" s="244">
        <v>21</v>
      </c>
      <c r="X11" s="243">
        <f t="shared" si="6"/>
        <v>487290</v>
      </c>
      <c r="Y11" s="191">
        <f t="shared" si="7"/>
        <v>0.13147201871575454</v>
      </c>
    </row>
    <row r="12" spans="1:25" ht="19.5" customHeight="1">
      <c r="A12" s="198" t="s">
        <v>345</v>
      </c>
      <c r="B12" s="196">
        <v>3407</v>
      </c>
      <c r="C12" s="193">
        <v>2968</v>
      </c>
      <c r="D12" s="192">
        <v>0</v>
      </c>
      <c r="E12" s="244">
        <v>0</v>
      </c>
      <c r="F12" s="243">
        <f t="shared" si="0"/>
        <v>6375</v>
      </c>
      <c r="G12" s="195">
        <f t="shared" si="1"/>
        <v>0.0076139585657332455</v>
      </c>
      <c r="H12" s="196">
        <v>3470</v>
      </c>
      <c r="I12" s="193">
        <v>2744</v>
      </c>
      <c r="J12" s="192"/>
      <c r="K12" s="244"/>
      <c r="L12" s="243">
        <f t="shared" si="2"/>
        <v>6214</v>
      </c>
      <c r="M12" s="245">
        <f t="shared" si="3"/>
        <v>0.025909237206308333</v>
      </c>
      <c r="N12" s="196">
        <v>8014</v>
      </c>
      <c r="O12" s="193">
        <v>6098</v>
      </c>
      <c r="P12" s="192"/>
      <c r="Q12" s="244"/>
      <c r="R12" s="243">
        <f t="shared" si="4"/>
        <v>14112</v>
      </c>
      <c r="S12" s="195">
        <f t="shared" si="5"/>
        <v>0.007410161246621004</v>
      </c>
      <c r="T12" s="194">
        <v>9106</v>
      </c>
      <c r="U12" s="193">
        <v>6630</v>
      </c>
      <c r="V12" s="192"/>
      <c r="W12" s="244"/>
      <c r="X12" s="243">
        <f t="shared" si="6"/>
        <v>15736</v>
      </c>
      <c r="Y12" s="191">
        <f t="shared" si="7"/>
        <v>-0.10320284697508897</v>
      </c>
    </row>
    <row r="13" spans="1:25" ht="19.5" customHeight="1" thickBot="1">
      <c r="A13" s="221" t="s">
        <v>346</v>
      </c>
      <c r="B13" s="218">
        <v>1438</v>
      </c>
      <c r="C13" s="217">
        <v>1432</v>
      </c>
      <c r="D13" s="216">
        <v>0</v>
      </c>
      <c r="E13" s="260">
        <v>0</v>
      </c>
      <c r="F13" s="259">
        <f t="shared" si="0"/>
        <v>2870</v>
      </c>
      <c r="G13" s="219">
        <f t="shared" si="1"/>
        <v>0.003427774287632065</v>
      </c>
      <c r="H13" s="218">
        <v>1151</v>
      </c>
      <c r="I13" s="217">
        <v>1157</v>
      </c>
      <c r="J13" s="216"/>
      <c r="K13" s="260"/>
      <c r="L13" s="259">
        <f t="shared" si="2"/>
        <v>2308</v>
      </c>
      <c r="M13" s="262">
        <f t="shared" si="3"/>
        <v>0.24350086655112646</v>
      </c>
      <c r="N13" s="218">
        <v>3731</v>
      </c>
      <c r="O13" s="217">
        <v>3317</v>
      </c>
      <c r="P13" s="216">
        <v>0</v>
      </c>
      <c r="Q13" s="260">
        <v>0</v>
      </c>
      <c r="R13" s="259">
        <f t="shared" si="4"/>
        <v>7048</v>
      </c>
      <c r="S13" s="219">
        <f t="shared" si="5"/>
        <v>0.0037008798516287443</v>
      </c>
      <c r="T13" s="261">
        <v>2993</v>
      </c>
      <c r="U13" s="217">
        <v>3001</v>
      </c>
      <c r="V13" s="216"/>
      <c r="W13" s="260"/>
      <c r="X13" s="259">
        <f t="shared" si="6"/>
        <v>5994</v>
      </c>
      <c r="Y13" s="215">
        <f t="shared" si="7"/>
        <v>0.17584250917584243</v>
      </c>
    </row>
    <row r="14" spans="1:25" s="246" customFormat="1" ht="19.5" customHeight="1">
      <c r="A14" s="255" t="s">
        <v>58</v>
      </c>
      <c r="B14" s="252">
        <f>SUM(B15:B24)</f>
        <v>118850</v>
      </c>
      <c r="C14" s="251">
        <f>SUM(C15:C24)</f>
        <v>113215</v>
      </c>
      <c r="D14" s="250">
        <f>SUM(D15:D24)</f>
        <v>321</v>
      </c>
      <c r="E14" s="249">
        <f>SUM(E15:E24)</f>
        <v>437</v>
      </c>
      <c r="F14" s="248">
        <f t="shared" si="0"/>
        <v>232823</v>
      </c>
      <c r="G14" s="253">
        <f t="shared" si="1"/>
        <v>0.27807132159211156</v>
      </c>
      <c r="H14" s="252">
        <f>SUM(H15:H24)</f>
        <v>115666</v>
      </c>
      <c r="I14" s="251">
        <f>SUM(I15:I24)</f>
        <v>108651</v>
      </c>
      <c r="J14" s="250">
        <f>SUM(J15:J24)</f>
        <v>8</v>
      </c>
      <c r="K14" s="249">
        <f>SUM(K15:K24)</f>
        <v>6</v>
      </c>
      <c r="L14" s="248">
        <f t="shared" si="2"/>
        <v>224331</v>
      </c>
      <c r="M14" s="254">
        <f t="shared" si="3"/>
        <v>0.03785477709277818</v>
      </c>
      <c r="N14" s="252">
        <f>SUM(N15:N24)</f>
        <v>241221</v>
      </c>
      <c r="O14" s="251">
        <f>SUM(O15:O24)</f>
        <v>237283</v>
      </c>
      <c r="P14" s="250">
        <f>SUM(P15:P24)</f>
        <v>3252</v>
      </c>
      <c r="Q14" s="249">
        <f>SUM(Q15:Q24)</f>
        <v>2352</v>
      </c>
      <c r="R14" s="248">
        <f t="shared" si="4"/>
        <v>484108</v>
      </c>
      <c r="S14" s="253">
        <f t="shared" si="5"/>
        <v>0.25420339716405904</v>
      </c>
      <c r="T14" s="252">
        <f>SUM(T15:T24)</f>
        <v>238046</v>
      </c>
      <c r="U14" s="251">
        <f>SUM(U15:U24)</f>
        <v>238856</v>
      </c>
      <c r="V14" s="250">
        <f>SUM(V15:V24)</f>
        <v>23</v>
      </c>
      <c r="W14" s="249">
        <f>SUM(W15:W24)</f>
        <v>26</v>
      </c>
      <c r="X14" s="248">
        <f t="shared" si="6"/>
        <v>476951</v>
      </c>
      <c r="Y14" s="247">
        <f t="shared" si="7"/>
        <v>0.015005734341682953</v>
      </c>
    </row>
    <row r="15" spans="1:25" ht="19.5" customHeight="1">
      <c r="A15" s="213" t="s">
        <v>347</v>
      </c>
      <c r="B15" s="210">
        <v>26462</v>
      </c>
      <c r="C15" s="208">
        <v>27565</v>
      </c>
      <c r="D15" s="209">
        <v>3</v>
      </c>
      <c r="E15" s="256">
        <v>3</v>
      </c>
      <c r="F15" s="257">
        <f t="shared" si="0"/>
        <v>54033</v>
      </c>
      <c r="G15" s="211">
        <f t="shared" si="1"/>
        <v>0.06453412128349247</v>
      </c>
      <c r="H15" s="210">
        <v>28378</v>
      </c>
      <c r="I15" s="208">
        <v>27414</v>
      </c>
      <c r="J15" s="209">
        <v>7</v>
      </c>
      <c r="K15" s="256">
        <v>6</v>
      </c>
      <c r="L15" s="257">
        <f t="shared" si="2"/>
        <v>55805</v>
      </c>
      <c r="M15" s="258">
        <f t="shared" si="3"/>
        <v>-0.03175342711226592</v>
      </c>
      <c r="N15" s="210">
        <v>50838</v>
      </c>
      <c r="O15" s="208">
        <v>52145</v>
      </c>
      <c r="P15" s="209">
        <v>3</v>
      </c>
      <c r="Q15" s="256">
        <v>3</v>
      </c>
      <c r="R15" s="257">
        <f t="shared" si="4"/>
        <v>102989</v>
      </c>
      <c r="S15" s="211">
        <f t="shared" si="5"/>
        <v>0.054079159341571044</v>
      </c>
      <c r="T15" s="214">
        <v>55670</v>
      </c>
      <c r="U15" s="208">
        <v>55235</v>
      </c>
      <c r="V15" s="209">
        <v>7</v>
      </c>
      <c r="W15" s="256">
        <v>10</v>
      </c>
      <c r="X15" s="257">
        <f t="shared" si="6"/>
        <v>110922</v>
      </c>
      <c r="Y15" s="207">
        <f t="shared" si="7"/>
        <v>-0.07151872486972832</v>
      </c>
    </row>
    <row r="16" spans="1:25" ht="19.5" customHeight="1">
      <c r="A16" s="213" t="s">
        <v>348</v>
      </c>
      <c r="B16" s="210">
        <v>24802</v>
      </c>
      <c r="C16" s="208">
        <v>23312</v>
      </c>
      <c r="D16" s="209">
        <v>67</v>
      </c>
      <c r="E16" s="256">
        <v>45</v>
      </c>
      <c r="F16" s="257">
        <f t="shared" si="0"/>
        <v>48226</v>
      </c>
      <c r="G16" s="211">
        <f t="shared" si="1"/>
        <v>0.05759855149663553</v>
      </c>
      <c r="H16" s="210">
        <v>29052</v>
      </c>
      <c r="I16" s="208">
        <v>27050</v>
      </c>
      <c r="J16" s="209"/>
      <c r="K16" s="256"/>
      <c r="L16" s="257">
        <f t="shared" si="2"/>
        <v>56102</v>
      </c>
      <c r="M16" s="258">
        <f t="shared" si="3"/>
        <v>-0.14038715197319174</v>
      </c>
      <c r="N16" s="210">
        <v>49814</v>
      </c>
      <c r="O16" s="208">
        <v>49059</v>
      </c>
      <c r="P16" s="209">
        <v>69</v>
      </c>
      <c r="Q16" s="256">
        <v>45</v>
      </c>
      <c r="R16" s="257">
        <f t="shared" si="4"/>
        <v>98987</v>
      </c>
      <c r="S16" s="211">
        <f t="shared" si="5"/>
        <v>0.05197772330777164</v>
      </c>
      <c r="T16" s="214">
        <v>60807</v>
      </c>
      <c r="U16" s="208">
        <v>61729</v>
      </c>
      <c r="V16" s="209">
        <v>8</v>
      </c>
      <c r="W16" s="256">
        <v>12</v>
      </c>
      <c r="X16" s="257">
        <f t="shared" si="6"/>
        <v>122556</v>
      </c>
      <c r="Y16" s="207">
        <f t="shared" si="7"/>
        <v>-0.19231208590358695</v>
      </c>
    </row>
    <row r="17" spans="1:25" ht="19.5" customHeight="1">
      <c r="A17" s="213" t="s">
        <v>349</v>
      </c>
      <c r="B17" s="210">
        <v>20513</v>
      </c>
      <c r="C17" s="208">
        <v>18906</v>
      </c>
      <c r="D17" s="209">
        <v>1</v>
      </c>
      <c r="E17" s="256">
        <v>0</v>
      </c>
      <c r="F17" s="257">
        <f t="shared" si="0"/>
        <v>39420</v>
      </c>
      <c r="G17" s="211">
        <f t="shared" si="1"/>
        <v>0.047081136731169336</v>
      </c>
      <c r="H17" s="210">
        <v>17236</v>
      </c>
      <c r="I17" s="208">
        <v>15290</v>
      </c>
      <c r="J17" s="209">
        <v>1</v>
      </c>
      <c r="K17" s="256">
        <v>0</v>
      </c>
      <c r="L17" s="257">
        <f t="shared" si="2"/>
        <v>32527</v>
      </c>
      <c r="M17" s="258">
        <f t="shared" si="3"/>
        <v>0.21191625418882776</v>
      </c>
      <c r="N17" s="210">
        <v>39443</v>
      </c>
      <c r="O17" s="208">
        <v>39068</v>
      </c>
      <c r="P17" s="209">
        <v>3</v>
      </c>
      <c r="Q17" s="256">
        <v>0</v>
      </c>
      <c r="R17" s="257">
        <f t="shared" si="4"/>
        <v>78514</v>
      </c>
      <c r="S17" s="211">
        <f t="shared" si="5"/>
        <v>0.04122742347769285</v>
      </c>
      <c r="T17" s="214">
        <v>35094</v>
      </c>
      <c r="U17" s="208">
        <v>33452</v>
      </c>
      <c r="V17" s="209">
        <v>1</v>
      </c>
      <c r="W17" s="256">
        <v>0</v>
      </c>
      <c r="X17" s="257">
        <f t="shared" si="6"/>
        <v>68547</v>
      </c>
      <c r="Y17" s="207">
        <f t="shared" si="7"/>
        <v>0.14540388346681832</v>
      </c>
    </row>
    <row r="18" spans="1:25" ht="19.5" customHeight="1">
      <c r="A18" s="213" t="s">
        <v>350</v>
      </c>
      <c r="B18" s="210">
        <v>17170</v>
      </c>
      <c r="C18" s="208">
        <v>15309</v>
      </c>
      <c r="D18" s="209">
        <v>4</v>
      </c>
      <c r="E18" s="256">
        <v>0</v>
      </c>
      <c r="F18" s="257">
        <f>SUM(B18:E18)</f>
        <v>32483</v>
      </c>
      <c r="G18" s="211">
        <f>F18/$F$9</f>
        <v>0.038795955465209885</v>
      </c>
      <c r="H18" s="210">
        <v>18011</v>
      </c>
      <c r="I18" s="208">
        <v>16693</v>
      </c>
      <c r="J18" s="209"/>
      <c r="K18" s="256"/>
      <c r="L18" s="257">
        <f>SUM(H18:K18)</f>
        <v>34704</v>
      </c>
      <c r="M18" s="258">
        <f>IF(ISERROR(F18/L18-1),"         /0",(F18/L18-1))</f>
        <v>-0.06399838635315813</v>
      </c>
      <c r="N18" s="210">
        <v>36045</v>
      </c>
      <c r="O18" s="208">
        <v>32274</v>
      </c>
      <c r="P18" s="209">
        <v>15</v>
      </c>
      <c r="Q18" s="256">
        <v>0</v>
      </c>
      <c r="R18" s="257">
        <f>SUM(N18:Q18)</f>
        <v>68334</v>
      </c>
      <c r="S18" s="211">
        <f>R18/$R$9</f>
        <v>0.03588194151265588</v>
      </c>
      <c r="T18" s="214">
        <v>38004</v>
      </c>
      <c r="U18" s="208">
        <v>37467</v>
      </c>
      <c r="V18" s="209">
        <v>4</v>
      </c>
      <c r="W18" s="256">
        <v>4</v>
      </c>
      <c r="X18" s="257">
        <f>SUM(T18:W18)</f>
        <v>75479</v>
      </c>
      <c r="Y18" s="207">
        <f>IF(ISERROR(R18/X18-1),"         /0",IF(R18/X18&gt;5,"  *  ",(R18/X18-1)))</f>
        <v>-0.09466209144265292</v>
      </c>
    </row>
    <row r="19" spans="1:25" ht="19.5" customHeight="1">
      <c r="A19" s="213" t="s">
        <v>351</v>
      </c>
      <c r="B19" s="210">
        <v>16280</v>
      </c>
      <c r="C19" s="208">
        <v>13528</v>
      </c>
      <c r="D19" s="209">
        <v>0</v>
      </c>
      <c r="E19" s="256">
        <v>0</v>
      </c>
      <c r="F19" s="257">
        <f>SUM(B19:E19)</f>
        <v>29808</v>
      </c>
      <c r="G19" s="211">
        <f>F19/$F$9</f>
        <v>0.03560107873370613</v>
      </c>
      <c r="H19" s="210">
        <v>10768</v>
      </c>
      <c r="I19" s="208">
        <v>9435</v>
      </c>
      <c r="J19" s="209"/>
      <c r="K19" s="256"/>
      <c r="L19" s="257">
        <f>SUM(H19:K19)</f>
        <v>20203</v>
      </c>
      <c r="M19" s="258">
        <f>IF(ISERROR(F19/L19-1),"         /0",(F19/L19-1))</f>
        <v>0.47542444191456723</v>
      </c>
      <c r="N19" s="210">
        <v>33400</v>
      </c>
      <c r="O19" s="208">
        <v>33151</v>
      </c>
      <c r="P19" s="209">
        <v>2</v>
      </c>
      <c r="Q19" s="256">
        <v>0</v>
      </c>
      <c r="R19" s="257">
        <f>SUM(N19:Q19)</f>
        <v>66553</v>
      </c>
      <c r="S19" s="211">
        <f>R19/$R$9</f>
        <v>0.03494674471700451</v>
      </c>
      <c r="T19" s="214">
        <v>21292</v>
      </c>
      <c r="U19" s="208">
        <v>22911</v>
      </c>
      <c r="V19" s="209">
        <v>3</v>
      </c>
      <c r="W19" s="256"/>
      <c r="X19" s="257">
        <f>SUM(T19:W19)</f>
        <v>44206</v>
      </c>
      <c r="Y19" s="207">
        <f>IF(ISERROR(R19/X19-1),"         /0",IF(R19/X19&gt;5,"  *  ",(R19/X19-1)))</f>
        <v>0.505519612722255</v>
      </c>
    </row>
    <row r="20" spans="1:25" ht="19.5" customHeight="1">
      <c r="A20" s="213" t="s">
        <v>352</v>
      </c>
      <c r="B20" s="210">
        <v>9657</v>
      </c>
      <c r="C20" s="208">
        <v>10808</v>
      </c>
      <c r="D20" s="209">
        <v>246</v>
      </c>
      <c r="E20" s="256">
        <v>389</v>
      </c>
      <c r="F20" s="257">
        <f>SUM(B20:E20)</f>
        <v>21100</v>
      </c>
      <c r="G20" s="211">
        <f>F20/$F$9</f>
        <v>0.025200709919524937</v>
      </c>
      <c r="H20" s="210">
        <v>9077</v>
      </c>
      <c r="I20" s="208">
        <v>9743</v>
      </c>
      <c r="J20" s="209">
        <v>0</v>
      </c>
      <c r="K20" s="256">
        <v>0</v>
      </c>
      <c r="L20" s="257">
        <f>SUM(H20:K20)</f>
        <v>18820</v>
      </c>
      <c r="M20" s="258">
        <f>IF(ISERROR(F20/L20-1),"         /0",(F20/L20-1))</f>
        <v>0.12114771519659939</v>
      </c>
      <c r="N20" s="210">
        <v>23396</v>
      </c>
      <c r="O20" s="208">
        <v>23345</v>
      </c>
      <c r="P20" s="209">
        <v>3159</v>
      </c>
      <c r="Q20" s="256">
        <v>2304</v>
      </c>
      <c r="R20" s="257">
        <f>SUM(N20:Q20)</f>
        <v>52204</v>
      </c>
      <c r="S20" s="211">
        <f>R20/$R$9</f>
        <v>0.027412135609311432</v>
      </c>
      <c r="T20" s="214">
        <v>20453</v>
      </c>
      <c r="U20" s="208">
        <v>21103</v>
      </c>
      <c r="V20" s="209">
        <v>0</v>
      </c>
      <c r="W20" s="256">
        <v>0</v>
      </c>
      <c r="X20" s="257">
        <f>SUM(T20:W20)</f>
        <v>41556</v>
      </c>
      <c r="Y20" s="207">
        <f>IF(ISERROR(R20/X20-1),"         /0",IF(R20/X20&gt;5,"  *  ",(R20/X20-1)))</f>
        <v>0.2562325536625276</v>
      </c>
    </row>
    <row r="21" spans="1:25" ht="19.5" customHeight="1">
      <c r="A21" s="213" t="s">
        <v>353</v>
      </c>
      <c r="B21" s="210">
        <v>2755</v>
      </c>
      <c r="C21" s="208">
        <v>2441</v>
      </c>
      <c r="D21" s="209">
        <v>0</v>
      </c>
      <c r="E21" s="256">
        <v>0</v>
      </c>
      <c r="F21" s="257">
        <f t="shared" si="0"/>
        <v>5196</v>
      </c>
      <c r="G21" s="211">
        <f t="shared" si="1"/>
        <v>0.006205824110988226</v>
      </c>
      <c r="H21" s="210">
        <v>2003</v>
      </c>
      <c r="I21" s="208">
        <v>1737</v>
      </c>
      <c r="J21" s="209"/>
      <c r="K21" s="256">
        <v>0</v>
      </c>
      <c r="L21" s="257">
        <f t="shared" si="2"/>
        <v>3740</v>
      </c>
      <c r="M21" s="258">
        <f t="shared" si="3"/>
        <v>0.3893048128342247</v>
      </c>
      <c r="N21" s="210">
        <v>5888</v>
      </c>
      <c r="O21" s="208">
        <v>5424</v>
      </c>
      <c r="P21" s="209">
        <v>1</v>
      </c>
      <c r="Q21" s="256">
        <v>0</v>
      </c>
      <c r="R21" s="257">
        <f t="shared" si="4"/>
        <v>11313</v>
      </c>
      <c r="S21" s="211">
        <f t="shared" si="5"/>
        <v>0.005940416254465945</v>
      </c>
      <c r="T21" s="214">
        <v>4473</v>
      </c>
      <c r="U21" s="208">
        <v>4342</v>
      </c>
      <c r="V21" s="209"/>
      <c r="W21" s="256">
        <v>0</v>
      </c>
      <c r="X21" s="257">
        <f t="shared" si="6"/>
        <v>8815</v>
      </c>
      <c r="Y21" s="207">
        <f t="shared" si="7"/>
        <v>0.283380601247873</v>
      </c>
    </row>
    <row r="22" spans="1:25" ht="19.5" customHeight="1">
      <c r="A22" s="213" t="s">
        <v>354</v>
      </c>
      <c r="B22" s="210">
        <v>638</v>
      </c>
      <c r="C22" s="208">
        <v>676</v>
      </c>
      <c r="D22" s="209">
        <v>0</v>
      </c>
      <c r="E22" s="256">
        <v>0</v>
      </c>
      <c r="F22" s="257">
        <f t="shared" si="0"/>
        <v>1314</v>
      </c>
      <c r="G22" s="211">
        <f t="shared" si="1"/>
        <v>0.0015693712243723113</v>
      </c>
      <c r="H22" s="210">
        <v>504</v>
      </c>
      <c r="I22" s="208">
        <v>558</v>
      </c>
      <c r="J22" s="209"/>
      <c r="K22" s="256"/>
      <c r="L22" s="257">
        <f t="shared" si="2"/>
        <v>1062</v>
      </c>
      <c r="M22" s="258">
        <f t="shared" si="3"/>
        <v>0.23728813559322037</v>
      </c>
      <c r="N22" s="210">
        <v>1344</v>
      </c>
      <c r="O22" s="208">
        <v>1573</v>
      </c>
      <c r="P22" s="209"/>
      <c r="Q22" s="256"/>
      <c r="R22" s="257">
        <f t="shared" si="4"/>
        <v>2917</v>
      </c>
      <c r="S22" s="211">
        <f t="shared" si="5"/>
        <v>0.0015317063744609886</v>
      </c>
      <c r="T22" s="214">
        <v>1074</v>
      </c>
      <c r="U22" s="208">
        <v>1227</v>
      </c>
      <c r="V22" s="209"/>
      <c r="W22" s="256"/>
      <c r="X22" s="257">
        <f t="shared" si="6"/>
        <v>2301</v>
      </c>
      <c r="Y22" s="207">
        <f t="shared" si="7"/>
        <v>0.2677096914385051</v>
      </c>
    </row>
    <row r="23" spans="1:25" ht="19.5" customHeight="1">
      <c r="A23" s="213" t="s">
        <v>355</v>
      </c>
      <c r="B23" s="210">
        <v>535</v>
      </c>
      <c r="C23" s="208">
        <v>665</v>
      </c>
      <c r="D23" s="209">
        <v>0</v>
      </c>
      <c r="E23" s="256">
        <v>0</v>
      </c>
      <c r="F23" s="257">
        <f>SUM(B23:E23)</f>
        <v>1200</v>
      </c>
      <c r="G23" s="211">
        <f>F23/$F$9</f>
        <v>0.0014332157300203756</v>
      </c>
      <c r="H23" s="210">
        <v>627</v>
      </c>
      <c r="I23" s="208">
        <v>730</v>
      </c>
      <c r="J23" s="209"/>
      <c r="K23" s="256">
        <v>0</v>
      </c>
      <c r="L23" s="257">
        <f>SUM(H23:K23)</f>
        <v>1357</v>
      </c>
      <c r="M23" s="258">
        <f>IF(ISERROR(F23/L23-1),"         /0",(F23/L23-1))</f>
        <v>-0.11569638909358881</v>
      </c>
      <c r="N23" s="210">
        <v>975</v>
      </c>
      <c r="O23" s="208">
        <v>1234</v>
      </c>
      <c r="P23" s="209"/>
      <c r="Q23" s="256">
        <v>0</v>
      </c>
      <c r="R23" s="257">
        <f>SUM(N23:Q23)</f>
        <v>2209</v>
      </c>
      <c r="S23" s="211">
        <f>R23/$R$9</f>
        <v>0.001159938080625411</v>
      </c>
      <c r="T23" s="214">
        <v>1161</v>
      </c>
      <c r="U23" s="208">
        <v>1389</v>
      </c>
      <c r="V23" s="209"/>
      <c r="W23" s="256">
        <v>0</v>
      </c>
      <c r="X23" s="257">
        <f>SUM(T23:W23)</f>
        <v>2550</v>
      </c>
      <c r="Y23" s="207">
        <f>IF(ISERROR(R23/X23-1),"         /0",IF(R23/X23&gt;5,"  *  ",(R23/X23-1)))</f>
        <v>-0.13372549019607838</v>
      </c>
    </row>
    <row r="24" spans="1:25" ht="19.5" customHeight="1" thickBot="1">
      <c r="A24" s="213" t="s">
        <v>54</v>
      </c>
      <c r="B24" s="210">
        <v>38</v>
      </c>
      <c r="C24" s="208">
        <v>5</v>
      </c>
      <c r="D24" s="209">
        <v>0</v>
      </c>
      <c r="E24" s="256">
        <v>0</v>
      </c>
      <c r="F24" s="257">
        <f t="shared" si="0"/>
        <v>43</v>
      </c>
      <c r="G24" s="211">
        <f t="shared" si="1"/>
        <v>5.135689699239679E-05</v>
      </c>
      <c r="H24" s="210">
        <v>10</v>
      </c>
      <c r="I24" s="208">
        <v>1</v>
      </c>
      <c r="J24" s="209"/>
      <c r="K24" s="256"/>
      <c r="L24" s="257">
        <f t="shared" si="2"/>
        <v>11</v>
      </c>
      <c r="M24" s="258">
        <f t="shared" si="3"/>
        <v>2.909090909090909</v>
      </c>
      <c r="N24" s="210">
        <v>78</v>
      </c>
      <c r="O24" s="208">
        <v>10</v>
      </c>
      <c r="P24" s="209"/>
      <c r="Q24" s="256"/>
      <c r="R24" s="257">
        <f t="shared" si="4"/>
        <v>88</v>
      </c>
      <c r="S24" s="211">
        <f t="shared" si="5"/>
        <v>4.620848849933733E-05</v>
      </c>
      <c r="T24" s="214">
        <v>18</v>
      </c>
      <c r="U24" s="208">
        <v>1</v>
      </c>
      <c r="V24" s="209"/>
      <c r="W24" s="256"/>
      <c r="X24" s="257">
        <f t="shared" si="6"/>
        <v>19</v>
      </c>
      <c r="Y24" s="207">
        <f t="shared" si="7"/>
        <v>3.6315789473684212</v>
      </c>
    </row>
    <row r="25" spans="1:25" s="246" customFormat="1" ht="19.5" customHeight="1">
      <c r="A25" s="255" t="s">
        <v>57</v>
      </c>
      <c r="B25" s="252">
        <f>SUM(B26:B32)</f>
        <v>56215</v>
      </c>
      <c r="C25" s="251">
        <f>SUM(C26:C32)</f>
        <v>45155</v>
      </c>
      <c r="D25" s="250">
        <f>SUM(D26:D32)</f>
        <v>27</v>
      </c>
      <c r="E25" s="249">
        <f>SUM(E26:E32)</f>
        <v>27</v>
      </c>
      <c r="F25" s="248">
        <f t="shared" si="0"/>
        <v>101424</v>
      </c>
      <c r="G25" s="253">
        <f t="shared" si="1"/>
        <v>0.12113539350132214</v>
      </c>
      <c r="H25" s="252">
        <f>SUM(H26:H32)</f>
        <v>46356</v>
      </c>
      <c r="I25" s="251">
        <f>SUM(I26:I32)</f>
        <v>38035</v>
      </c>
      <c r="J25" s="250">
        <f>SUM(J26:J32)</f>
        <v>29</v>
      </c>
      <c r="K25" s="249">
        <f>SUM(K26:K32)</f>
        <v>0</v>
      </c>
      <c r="L25" s="248">
        <f t="shared" si="2"/>
        <v>84420</v>
      </c>
      <c r="M25" s="254">
        <f t="shared" si="3"/>
        <v>0.2014214641080312</v>
      </c>
      <c r="N25" s="252">
        <f>SUM(N26:N32)</f>
        <v>123453</v>
      </c>
      <c r="O25" s="251">
        <f>SUM(O26:O32)</f>
        <v>105525</v>
      </c>
      <c r="P25" s="250">
        <f>SUM(P26:P32)</f>
        <v>55</v>
      </c>
      <c r="Q25" s="249">
        <f>SUM(Q26:Q32)</f>
        <v>27</v>
      </c>
      <c r="R25" s="248">
        <f t="shared" si="4"/>
        <v>229060</v>
      </c>
      <c r="S25" s="253">
        <f t="shared" si="5"/>
        <v>0.12027859517793418</v>
      </c>
      <c r="T25" s="252">
        <f>SUM(T26:T32)</f>
        <v>106421</v>
      </c>
      <c r="U25" s="251">
        <f>SUM(U26:U32)</f>
        <v>89956</v>
      </c>
      <c r="V25" s="250">
        <f>SUM(V26:V32)</f>
        <v>35</v>
      </c>
      <c r="W25" s="249">
        <f>SUM(W26:W32)</f>
        <v>0</v>
      </c>
      <c r="X25" s="248">
        <f t="shared" si="6"/>
        <v>196412</v>
      </c>
      <c r="Y25" s="247">
        <f t="shared" si="7"/>
        <v>0.1662220230943119</v>
      </c>
    </row>
    <row r="26" spans="1:25" ht="19.5" customHeight="1">
      <c r="A26" s="213" t="s">
        <v>356</v>
      </c>
      <c r="B26" s="210">
        <v>32351</v>
      </c>
      <c r="C26" s="208">
        <v>24368</v>
      </c>
      <c r="D26" s="209">
        <v>7</v>
      </c>
      <c r="E26" s="256">
        <v>0</v>
      </c>
      <c r="F26" s="257">
        <f t="shared" si="0"/>
        <v>56726</v>
      </c>
      <c r="G26" s="211">
        <f t="shared" si="1"/>
        <v>0.06775049625094652</v>
      </c>
      <c r="H26" s="210">
        <v>29486</v>
      </c>
      <c r="I26" s="208">
        <v>24021</v>
      </c>
      <c r="J26" s="209">
        <v>25</v>
      </c>
      <c r="K26" s="256">
        <v>0</v>
      </c>
      <c r="L26" s="257">
        <f t="shared" si="2"/>
        <v>53532</v>
      </c>
      <c r="M26" s="258">
        <f t="shared" si="3"/>
        <v>0.05966524695509223</v>
      </c>
      <c r="N26" s="210">
        <v>70081</v>
      </c>
      <c r="O26" s="208">
        <v>58789</v>
      </c>
      <c r="P26" s="209">
        <v>26</v>
      </c>
      <c r="Q26" s="256">
        <v>0</v>
      </c>
      <c r="R26" s="257">
        <f t="shared" si="4"/>
        <v>128896</v>
      </c>
      <c r="S26" s="211">
        <f t="shared" si="5"/>
        <v>0.06768283333648391</v>
      </c>
      <c r="T26" s="210">
        <v>65131</v>
      </c>
      <c r="U26" s="208">
        <v>56857</v>
      </c>
      <c r="V26" s="209">
        <v>31</v>
      </c>
      <c r="W26" s="256">
        <v>0</v>
      </c>
      <c r="X26" s="243">
        <f t="shared" si="6"/>
        <v>122019</v>
      </c>
      <c r="Y26" s="207">
        <f t="shared" si="7"/>
        <v>0.05636007507027596</v>
      </c>
    </row>
    <row r="27" spans="1:25" ht="19.5" customHeight="1">
      <c r="A27" s="213" t="s">
        <v>357</v>
      </c>
      <c r="B27" s="210">
        <v>5707</v>
      </c>
      <c r="C27" s="208">
        <v>4941</v>
      </c>
      <c r="D27" s="209">
        <v>3</v>
      </c>
      <c r="E27" s="256">
        <v>0</v>
      </c>
      <c r="F27" s="257">
        <f t="shared" si="0"/>
        <v>10651</v>
      </c>
      <c r="G27" s="211">
        <f t="shared" si="1"/>
        <v>0.012720983950372517</v>
      </c>
      <c r="H27" s="210">
        <v>3079</v>
      </c>
      <c r="I27" s="208">
        <v>2428</v>
      </c>
      <c r="J27" s="209">
        <v>4</v>
      </c>
      <c r="K27" s="256"/>
      <c r="L27" s="257">
        <f t="shared" si="2"/>
        <v>5511</v>
      </c>
      <c r="M27" s="258">
        <f t="shared" si="3"/>
        <v>0.932680094356741</v>
      </c>
      <c r="N27" s="210">
        <v>14114</v>
      </c>
      <c r="O27" s="208">
        <v>11887</v>
      </c>
      <c r="P27" s="209">
        <v>12</v>
      </c>
      <c r="Q27" s="256">
        <v>0</v>
      </c>
      <c r="R27" s="257">
        <f t="shared" si="4"/>
        <v>26013</v>
      </c>
      <c r="S27" s="211">
        <f t="shared" si="5"/>
        <v>0.013659334219696158</v>
      </c>
      <c r="T27" s="210">
        <v>9178</v>
      </c>
      <c r="U27" s="208">
        <v>5866</v>
      </c>
      <c r="V27" s="209">
        <v>4</v>
      </c>
      <c r="W27" s="256"/>
      <c r="X27" s="243">
        <f t="shared" si="6"/>
        <v>15048</v>
      </c>
      <c r="Y27" s="207">
        <f t="shared" si="7"/>
        <v>0.7286682615629985</v>
      </c>
    </row>
    <row r="28" spans="1:25" ht="19.5" customHeight="1">
      <c r="A28" s="213" t="s">
        <v>358</v>
      </c>
      <c r="B28" s="210">
        <v>4968</v>
      </c>
      <c r="C28" s="208">
        <v>4850</v>
      </c>
      <c r="D28" s="209">
        <v>0</v>
      </c>
      <c r="E28" s="256">
        <v>0</v>
      </c>
      <c r="F28" s="257">
        <f>SUM(B28:E28)</f>
        <v>9818</v>
      </c>
      <c r="G28" s="211">
        <f>F28/$F$9</f>
        <v>0.01172609336445004</v>
      </c>
      <c r="H28" s="210">
        <v>6342</v>
      </c>
      <c r="I28" s="208">
        <v>5687</v>
      </c>
      <c r="J28" s="209"/>
      <c r="K28" s="256"/>
      <c r="L28" s="257">
        <f>SUM(H28:K28)</f>
        <v>12029</v>
      </c>
      <c r="M28" s="258">
        <f>IF(ISERROR(F28/L28-1),"         /0",(F28/L28-1))</f>
        <v>-0.18380580264361124</v>
      </c>
      <c r="N28" s="210">
        <v>11582</v>
      </c>
      <c r="O28" s="208">
        <v>10341</v>
      </c>
      <c r="P28" s="209"/>
      <c r="Q28" s="256"/>
      <c r="R28" s="257">
        <f>SUM(N28:Q28)</f>
        <v>21923</v>
      </c>
      <c r="S28" s="211">
        <f>R28/$R$9</f>
        <v>0.011511689697397413</v>
      </c>
      <c r="T28" s="210">
        <v>13722</v>
      </c>
      <c r="U28" s="208">
        <v>12898</v>
      </c>
      <c r="V28" s="209"/>
      <c r="W28" s="256"/>
      <c r="X28" s="243">
        <f>SUM(T28:W28)</f>
        <v>26620</v>
      </c>
      <c r="Y28" s="207">
        <f>IF(ISERROR(R28/X28-1),"         /0",IF(R28/X28&gt;5,"  *  ",(R28/X28-1)))</f>
        <v>-0.17644628099173554</v>
      </c>
    </row>
    <row r="29" spans="1:25" ht="19.5" customHeight="1">
      <c r="A29" s="213" t="s">
        <v>359</v>
      </c>
      <c r="B29" s="210">
        <v>4288</v>
      </c>
      <c r="C29" s="208">
        <v>3814</v>
      </c>
      <c r="D29" s="209">
        <v>0</v>
      </c>
      <c r="E29" s="256">
        <v>0</v>
      </c>
      <c r="F29" s="257">
        <f>SUM(B29:E29)</f>
        <v>8102</v>
      </c>
      <c r="G29" s="211">
        <f>F29/$F$9</f>
        <v>0.009676594870520902</v>
      </c>
      <c r="H29" s="210">
        <v>5798</v>
      </c>
      <c r="I29" s="208">
        <v>5205</v>
      </c>
      <c r="J29" s="209"/>
      <c r="K29" s="256"/>
      <c r="L29" s="257">
        <f>SUM(H29:K29)</f>
        <v>11003</v>
      </c>
      <c r="M29" s="258">
        <f>IF(ISERROR(F29/L29-1),"         /0",(F29/L29-1))</f>
        <v>-0.2636553667181678</v>
      </c>
      <c r="N29" s="210">
        <v>8531</v>
      </c>
      <c r="O29" s="208">
        <v>8469</v>
      </c>
      <c r="P29" s="209"/>
      <c r="Q29" s="256"/>
      <c r="R29" s="257">
        <f>SUM(N29:Q29)</f>
        <v>17000</v>
      </c>
      <c r="S29" s="211">
        <f>R29/$R$9</f>
        <v>0.00892663982373562</v>
      </c>
      <c r="T29" s="210">
        <v>13670</v>
      </c>
      <c r="U29" s="208">
        <v>12359</v>
      </c>
      <c r="V29" s="209"/>
      <c r="W29" s="256"/>
      <c r="X29" s="243">
        <f>SUM(T29:W29)</f>
        <v>26029</v>
      </c>
      <c r="Y29" s="207">
        <f>IF(ISERROR(R29/X29-1),"         /0",IF(R29/X29&gt;5,"  *  ",(R29/X29-1)))</f>
        <v>-0.34688232356218063</v>
      </c>
    </row>
    <row r="30" spans="1:25" ht="19.5" customHeight="1">
      <c r="A30" s="213" t="s">
        <v>360</v>
      </c>
      <c r="B30" s="210">
        <v>2225</v>
      </c>
      <c r="C30" s="208">
        <v>2233</v>
      </c>
      <c r="D30" s="209">
        <v>0</v>
      </c>
      <c r="E30" s="256">
        <v>0</v>
      </c>
      <c r="F30" s="192">
        <f>SUM(B30:E30)</f>
        <v>4458</v>
      </c>
      <c r="G30" s="211">
        <f>F30/$F$9</f>
        <v>0.0053243964370256955</v>
      </c>
      <c r="H30" s="210">
        <v>255</v>
      </c>
      <c r="I30" s="208">
        <v>23</v>
      </c>
      <c r="J30" s="209"/>
      <c r="K30" s="256"/>
      <c r="L30" s="257">
        <f>SUM(H30:K30)</f>
        <v>278</v>
      </c>
      <c r="M30" s="258" t="s">
        <v>48</v>
      </c>
      <c r="N30" s="210">
        <v>4941</v>
      </c>
      <c r="O30" s="208">
        <v>4803</v>
      </c>
      <c r="P30" s="209"/>
      <c r="Q30" s="256"/>
      <c r="R30" s="257">
        <f>SUM(N30:Q30)</f>
        <v>9744</v>
      </c>
      <c r="S30" s="211">
        <f>R30/$R$9</f>
        <v>0.00511653990838117</v>
      </c>
      <c r="T30" s="210">
        <v>881</v>
      </c>
      <c r="U30" s="208">
        <v>81</v>
      </c>
      <c r="V30" s="209"/>
      <c r="W30" s="256"/>
      <c r="X30" s="243">
        <f>SUM(T30:W30)</f>
        <v>962</v>
      </c>
      <c r="Y30" s="207" t="str">
        <f>IF(ISERROR(R30/X30-1),"         /0",IF(R30/X30&gt;5,"  *  ",(R30/X30-1)))</f>
        <v>  *  </v>
      </c>
    </row>
    <row r="31" spans="1:25" ht="19.5" customHeight="1">
      <c r="A31" s="213" t="s">
        <v>361</v>
      </c>
      <c r="B31" s="210">
        <v>2529</v>
      </c>
      <c r="C31" s="208">
        <v>1636</v>
      </c>
      <c r="D31" s="209">
        <v>0</v>
      </c>
      <c r="E31" s="256">
        <v>0</v>
      </c>
      <c r="F31" s="257">
        <f>SUM(B31:E31)</f>
        <v>4165</v>
      </c>
      <c r="G31" s="211">
        <f>F31/$F$9</f>
        <v>0.004974452929612387</v>
      </c>
      <c r="H31" s="210">
        <v>303</v>
      </c>
      <c r="I31" s="208">
        <v>72</v>
      </c>
      <c r="J31" s="209"/>
      <c r="K31" s="256"/>
      <c r="L31" s="257">
        <f>SUM(H31:K31)</f>
        <v>375</v>
      </c>
      <c r="M31" s="258">
        <f>IF(ISERROR(F31/L31-1),"         /0",(F31/L31-1))</f>
        <v>10.106666666666667</v>
      </c>
      <c r="N31" s="210">
        <v>5650</v>
      </c>
      <c r="O31" s="208">
        <v>3882</v>
      </c>
      <c r="P31" s="209"/>
      <c r="Q31" s="256"/>
      <c r="R31" s="257">
        <f>SUM(N31:Q31)</f>
        <v>9532</v>
      </c>
      <c r="S31" s="211">
        <f>R31/$R$9</f>
        <v>0.005005219458814584</v>
      </c>
      <c r="T31" s="210">
        <v>1027</v>
      </c>
      <c r="U31" s="208">
        <v>397</v>
      </c>
      <c r="V31" s="209"/>
      <c r="W31" s="256"/>
      <c r="X31" s="243">
        <f>SUM(T31:W31)</f>
        <v>1424</v>
      </c>
      <c r="Y31" s="207" t="str">
        <f>IF(ISERROR(R31/X31-1),"         /0",IF(R31/X31&gt;5,"  *  ",(R31/X31-1)))</f>
        <v>  *  </v>
      </c>
    </row>
    <row r="32" spans="1:25" ht="19.5" customHeight="1" thickBot="1">
      <c r="A32" s="213" t="s">
        <v>54</v>
      </c>
      <c r="B32" s="210">
        <v>4147</v>
      </c>
      <c r="C32" s="208">
        <v>3313</v>
      </c>
      <c r="D32" s="209">
        <v>17</v>
      </c>
      <c r="E32" s="256">
        <v>27</v>
      </c>
      <c r="F32" s="257">
        <f t="shared" si="0"/>
        <v>7504</v>
      </c>
      <c r="G32" s="211">
        <f t="shared" si="1"/>
        <v>0.008962375698394082</v>
      </c>
      <c r="H32" s="210">
        <v>1093</v>
      </c>
      <c r="I32" s="208">
        <v>599</v>
      </c>
      <c r="J32" s="209">
        <v>0</v>
      </c>
      <c r="K32" s="256">
        <v>0</v>
      </c>
      <c r="L32" s="257">
        <f t="shared" si="2"/>
        <v>1692</v>
      </c>
      <c r="M32" s="258">
        <f t="shared" si="3"/>
        <v>3.4349881796690305</v>
      </c>
      <c r="N32" s="210">
        <v>8554</v>
      </c>
      <c r="O32" s="208">
        <v>7354</v>
      </c>
      <c r="P32" s="209">
        <v>17</v>
      </c>
      <c r="Q32" s="256">
        <v>27</v>
      </c>
      <c r="R32" s="257">
        <f t="shared" si="4"/>
        <v>15952</v>
      </c>
      <c r="S32" s="211">
        <f t="shared" si="5"/>
        <v>0.00837633873342533</v>
      </c>
      <c r="T32" s="210">
        <v>2812</v>
      </c>
      <c r="U32" s="208">
        <v>1498</v>
      </c>
      <c r="V32" s="209">
        <v>0</v>
      </c>
      <c r="W32" s="256">
        <v>0</v>
      </c>
      <c r="X32" s="243">
        <f t="shared" si="6"/>
        <v>4310</v>
      </c>
      <c r="Y32" s="207">
        <f t="shared" si="7"/>
        <v>2.7011600928074246</v>
      </c>
    </row>
    <row r="33" spans="1:25" s="246" customFormat="1" ht="19.5" customHeight="1">
      <c r="A33" s="255" t="s">
        <v>56</v>
      </c>
      <c r="B33" s="252">
        <f>SUM(B34:B42)</f>
        <v>122652</v>
      </c>
      <c r="C33" s="251">
        <f>SUM(C34:C42)</f>
        <v>112268</v>
      </c>
      <c r="D33" s="250">
        <f>SUM(D34:D42)</f>
        <v>742</v>
      </c>
      <c r="E33" s="249">
        <f>SUM(E34:E42)</f>
        <v>817</v>
      </c>
      <c r="F33" s="248">
        <f t="shared" si="0"/>
        <v>236479</v>
      </c>
      <c r="G33" s="253">
        <f t="shared" si="1"/>
        <v>0.282437852182907</v>
      </c>
      <c r="H33" s="252">
        <f>SUM(H34:H42)</f>
        <v>103448</v>
      </c>
      <c r="I33" s="251">
        <f>SUM(I34:I42)</f>
        <v>97508</v>
      </c>
      <c r="J33" s="250">
        <f>SUM(J34:J42)</f>
        <v>3591</v>
      </c>
      <c r="K33" s="249">
        <f>SUM(K34:K42)</f>
        <v>3814</v>
      </c>
      <c r="L33" s="248">
        <f t="shared" si="2"/>
        <v>208361</v>
      </c>
      <c r="M33" s="254">
        <f t="shared" si="3"/>
        <v>0.1349484788420099</v>
      </c>
      <c r="N33" s="252">
        <f>SUM(N34:N42)</f>
        <v>286937</v>
      </c>
      <c r="O33" s="251">
        <f>SUM(O34:O42)</f>
        <v>264488</v>
      </c>
      <c r="P33" s="250">
        <f>SUM(P34:P42)</f>
        <v>3220</v>
      </c>
      <c r="Q33" s="249">
        <f>SUM(Q34:Q42)</f>
        <v>3603</v>
      </c>
      <c r="R33" s="248">
        <f t="shared" si="4"/>
        <v>558248</v>
      </c>
      <c r="S33" s="253">
        <f t="shared" si="5"/>
        <v>0.29313404872475074</v>
      </c>
      <c r="T33" s="252">
        <f>SUM(T34:T42)</f>
        <v>251534</v>
      </c>
      <c r="U33" s="251">
        <f>SUM(U34:U42)</f>
        <v>240276</v>
      </c>
      <c r="V33" s="250">
        <f>SUM(V34:V42)</f>
        <v>8997</v>
      </c>
      <c r="W33" s="249">
        <f>SUM(W34:W42)</f>
        <v>9785</v>
      </c>
      <c r="X33" s="248">
        <f t="shared" si="6"/>
        <v>510592</v>
      </c>
      <c r="Y33" s="247">
        <f t="shared" si="7"/>
        <v>0.09333479568814229</v>
      </c>
    </row>
    <row r="34" spans="1:25" s="183" customFormat="1" ht="19.5" customHeight="1">
      <c r="A34" s="198" t="s">
        <v>362</v>
      </c>
      <c r="B34" s="196">
        <v>72928</v>
      </c>
      <c r="C34" s="193">
        <v>64021</v>
      </c>
      <c r="D34" s="192">
        <v>730</v>
      </c>
      <c r="E34" s="244">
        <v>810</v>
      </c>
      <c r="F34" s="243">
        <f t="shared" si="0"/>
        <v>138489</v>
      </c>
      <c r="G34" s="195">
        <f t="shared" si="1"/>
        <v>0.1654038443623265</v>
      </c>
      <c r="H34" s="196">
        <v>63091</v>
      </c>
      <c r="I34" s="193">
        <v>56805</v>
      </c>
      <c r="J34" s="192">
        <v>3061</v>
      </c>
      <c r="K34" s="244">
        <v>2986</v>
      </c>
      <c r="L34" s="243">
        <f t="shared" si="2"/>
        <v>125943</v>
      </c>
      <c r="M34" s="245">
        <f t="shared" si="3"/>
        <v>0.09961649317548416</v>
      </c>
      <c r="N34" s="196">
        <v>169824</v>
      </c>
      <c r="O34" s="193">
        <v>150008</v>
      </c>
      <c r="P34" s="192">
        <v>3057</v>
      </c>
      <c r="Q34" s="244">
        <v>3456</v>
      </c>
      <c r="R34" s="243">
        <f t="shared" si="4"/>
        <v>326345</v>
      </c>
      <c r="S34" s="195">
        <f t="shared" si="5"/>
        <v>0.1713626043104118</v>
      </c>
      <c r="T34" s="194">
        <v>158715</v>
      </c>
      <c r="U34" s="193">
        <v>144064</v>
      </c>
      <c r="V34" s="192">
        <v>6694</v>
      </c>
      <c r="W34" s="244">
        <v>6804</v>
      </c>
      <c r="X34" s="243">
        <f t="shared" si="6"/>
        <v>316277</v>
      </c>
      <c r="Y34" s="191">
        <f t="shared" si="7"/>
        <v>0.03183285537677416</v>
      </c>
    </row>
    <row r="35" spans="1:25" s="183" customFormat="1" ht="19.5" customHeight="1">
      <c r="A35" s="198" t="s">
        <v>363</v>
      </c>
      <c r="B35" s="196">
        <v>30816</v>
      </c>
      <c r="C35" s="193">
        <v>29790</v>
      </c>
      <c r="D35" s="192">
        <v>8</v>
      </c>
      <c r="E35" s="244">
        <v>0</v>
      </c>
      <c r="F35" s="243">
        <f t="shared" si="0"/>
        <v>60614</v>
      </c>
      <c r="G35" s="195">
        <f t="shared" si="1"/>
        <v>0.07239411521621254</v>
      </c>
      <c r="H35" s="196">
        <v>27149</v>
      </c>
      <c r="I35" s="193">
        <v>27304</v>
      </c>
      <c r="J35" s="192">
        <v>526</v>
      </c>
      <c r="K35" s="244">
        <v>692</v>
      </c>
      <c r="L35" s="243">
        <f t="shared" si="2"/>
        <v>55671</v>
      </c>
      <c r="M35" s="245">
        <f t="shared" si="3"/>
        <v>0.08878949542849957</v>
      </c>
      <c r="N35" s="196">
        <v>73425</v>
      </c>
      <c r="O35" s="193">
        <v>72394</v>
      </c>
      <c r="P35" s="192">
        <v>18</v>
      </c>
      <c r="Q35" s="244">
        <v>104</v>
      </c>
      <c r="R35" s="243">
        <f t="shared" si="4"/>
        <v>145941</v>
      </c>
      <c r="S35" s="195">
        <f t="shared" si="5"/>
        <v>0.07663310250092942</v>
      </c>
      <c r="T35" s="194">
        <v>62427</v>
      </c>
      <c r="U35" s="193">
        <v>65691</v>
      </c>
      <c r="V35" s="192">
        <v>2141</v>
      </c>
      <c r="W35" s="244">
        <v>2805</v>
      </c>
      <c r="X35" s="243">
        <f t="shared" si="6"/>
        <v>133064</v>
      </c>
      <c r="Y35" s="191">
        <f t="shared" si="7"/>
        <v>0.09677298142247337</v>
      </c>
    </row>
    <row r="36" spans="1:25" s="183" customFormat="1" ht="19.5" customHeight="1">
      <c r="A36" s="198" t="s">
        <v>364</v>
      </c>
      <c r="B36" s="196">
        <v>5925</v>
      </c>
      <c r="C36" s="193">
        <v>5647</v>
      </c>
      <c r="D36" s="192">
        <v>2</v>
      </c>
      <c r="E36" s="244">
        <v>0</v>
      </c>
      <c r="F36" s="243">
        <f t="shared" si="0"/>
        <v>11574</v>
      </c>
      <c r="G36" s="195">
        <f t="shared" si="1"/>
        <v>0.013823365716046521</v>
      </c>
      <c r="H36" s="196">
        <v>4409</v>
      </c>
      <c r="I36" s="193">
        <v>4606</v>
      </c>
      <c r="J36" s="192"/>
      <c r="K36" s="244"/>
      <c r="L36" s="243">
        <f t="shared" si="2"/>
        <v>9015</v>
      </c>
      <c r="M36" s="245">
        <f t="shared" si="3"/>
        <v>0.28386023294509144</v>
      </c>
      <c r="N36" s="196">
        <v>13628</v>
      </c>
      <c r="O36" s="193">
        <v>11368</v>
      </c>
      <c r="P36" s="192">
        <v>125</v>
      </c>
      <c r="Q36" s="244">
        <v>26</v>
      </c>
      <c r="R36" s="243">
        <f t="shared" si="4"/>
        <v>25147</v>
      </c>
      <c r="S36" s="195">
        <f t="shared" si="5"/>
        <v>0.01320460068514586</v>
      </c>
      <c r="T36" s="194">
        <v>9909</v>
      </c>
      <c r="U36" s="193">
        <v>9802</v>
      </c>
      <c r="V36" s="192">
        <v>107</v>
      </c>
      <c r="W36" s="244"/>
      <c r="X36" s="243">
        <f t="shared" si="6"/>
        <v>19818</v>
      </c>
      <c r="Y36" s="191">
        <f t="shared" si="7"/>
        <v>0.26889696235745286</v>
      </c>
    </row>
    <row r="37" spans="1:25" s="183" customFormat="1" ht="19.5" customHeight="1">
      <c r="A37" s="198" t="s">
        <v>365</v>
      </c>
      <c r="B37" s="196">
        <v>5158</v>
      </c>
      <c r="C37" s="193">
        <v>5588</v>
      </c>
      <c r="D37" s="192">
        <v>0</v>
      </c>
      <c r="E37" s="244">
        <v>5</v>
      </c>
      <c r="F37" s="243">
        <f>SUM(B37:E37)</f>
        <v>10751</v>
      </c>
      <c r="G37" s="195">
        <f>F37/$F$9</f>
        <v>0.012840418594540881</v>
      </c>
      <c r="H37" s="196">
        <v>3167</v>
      </c>
      <c r="I37" s="193">
        <v>3710</v>
      </c>
      <c r="J37" s="192"/>
      <c r="K37" s="244">
        <v>5</v>
      </c>
      <c r="L37" s="243">
        <f>SUM(H37:K37)</f>
        <v>6882</v>
      </c>
      <c r="M37" s="245">
        <f>IF(ISERROR(F37/L37-1),"         /0",(F37/L37-1))</f>
        <v>0.562191223481546</v>
      </c>
      <c r="N37" s="196">
        <v>13758</v>
      </c>
      <c r="O37" s="193">
        <v>16486</v>
      </c>
      <c r="P37" s="192">
        <v>14</v>
      </c>
      <c r="Q37" s="244">
        <v>15</v>
      </c>
      <c r="R37" s="243">
        <f>SUM(N37:Q37)</f>
        <v>30273</v>
      </c>
      <c r="S37" s="195">
        <f>R37/$R$9</f>
        <v>0.01589624514023226</v>
      </c>
      <c r="T37" s="194">
        <v>8454</v>
      </c>
      <c r="U37" s="193">
        <v>10459</v>
      </c>
      <c r="V37" s="192">
        <v>4</v>
      </c>
      <c r="W37" s="244">
        <v>16</v>
      </c>
      <c r="X37" s="243">
        <f>SUM(T37:W37)</f>
        <v>18933</v>
      </c>
      <c r="Y37" s="191">
        <f>IF(ISERROR(R37/X37-1),"         /0",IF(R37/X37&gt;5,"  *  ",(R37/X37-1)))</f>
        <v>0.5989542069402631</v>
      </c>
    </row>
    <row r="38" spans="1:25" s="183" customFormat="1" ht="19.5" customHeight="1">
      <c r="A38" s="198" t="s">
        <v>366</v>
      </c>
      <c r="B38" s="196">
        <v>2757</v>
      </c>
      <c r="C38" s="193">
        <v>2683</v>
      </c>
      <c r="D38" s="192">
        <v>0</v>
      </c>
      <c r="E38" s="244">
        <v>0</v>
      </c>
      <c r="F38" s="243">
        <f>SUM(B38:E38)</f>
        <v>5440</v>
      </c>
      <c r="G38" s="195">
        <f>F38/$F$9</f>
        <v>0.006497244642759036</v>
      </c>
      <c r="H38" s="196">
        <v>1757</v>
      </c>
      <c r="I38" s="193">
        <v>1676</v>
      </c>
      <c r="J38" s="192">
        <v>3</v>
      </c>
      <c r="K38" s="244">
        <v>3</v>
      </c>
      <c r="L38" s="243">
        <f>SUM(H38:K38)</f>
        <v>3439</v>
      </c>
      <c r="M38" s="245">
        <f>IF(ISERROR(F38/L38-1),"         /0",(F38/L38-1))</f>
        <v>0.5818551904623437</v>
      </c>
      <c r="N38" s="196">
        <v>5778</v>
      </c>
      <c r="O38" s="193">
        <v>5369</v>
      </c>
      <c r="P38" s="192"/>
      <c r="Q38" s="244"/>
      <c r="R38" s="243">
        <f>SUM(N38:Q38)</f>
        <v>11147</v>
      </c>
      <c r="S38" s="195">
        <f>R38/$R$9</f>
        <v>0.005853250242069469</v>
      </c>
      <c r="T38" s="194">
        <v>3886</v>
      </c>
      <c r="U38" s="193">
        <v>3676</v>
      </c>
      <c r="V38" s="192">
        <v>3</v>
      </c>
      <c r="W38" s="244">
        <v>3</v>
      </c>
      <c r="X38" s="243">
        <f>SUM(T38:W38)</f>
        <v>7568</v>
      </c>
      <c r="Y38" s="191">
        <f>IF(ISERROR(R38/X38-1),"         /0",IF(R38/X38&gt;5,"  *  ",(R38/X38-1)))</f>
        <v>0.4729122621564481</v>
      </c>
    </row>
    <row r="39" spans="1:25" s="183" customFormat="1" ht="19.5" customHeight="1">
      <c r="A39" s="198" t="s">
        <v>367</v>
      </c>
      <c r="B39" s="196">
        <v>2700</v>
      </c>
      <c r="C39" s="193">
        <v>2588</v>
      </c>
      <c r="D39" s="192">
        <v>0</v>
      </c>
      <c r="E39" s="244">
        <v>0</v>
      </c>
      <c r="F39" s="243">
        <f>SUM(B39:E39)</f>
        <v>5288</v>
      </c>
      <c r="G39" s="195">
        <f>F39/$F$9</f>
        <v>0.006315703983623122</v>
      </c>
      <c r="H39" s="196">
        <v>2203</v>
      </c>
      <c r="I39" s="193">
        <v>2063</v>
      </c>
      <c r="J39" s="192"/>
      <c r="K39" s="244">
        <v>127</v>
      </c>
      <c r="L39" s="243">
        <f>SUM(H39:K39)</f>
        <v>4393</v>
      </c>
      <c r="M39" s="245">
        <f>IF(ISERROR(F39/L39-1),"         /0",(F39/L39-1))</f>
        <v>0.20373321192806748</v>
      </c>
      <c r="N39" s="196">
        <v>5748</v>
      </c>
      <c r="O39" s="193">
        <v>4986</v>
      </c>
      <c r="P39" s="192">
        <v>4</v>
      </c>
      <c r="Q39" s="244"/>
      <c r="R39" s="243">
        <f>SUM(N39:Q39)</f>
        <v>10738</v>
      </c>
      <c r="S39" s="195">
        <f>R39/$R$9</f>
        <v>0.005638485789839593</v>
      </c>
      <c r="T39" s="194">
        <v>4697</v>
      </c>
      <c r="U39" s="193">
        <v>4096</v>
      </c>
      <c r="V39" s="192"/>
      <c r="W39" s="244">
        <v>127</v>
      </c>
      <c r="X39" s="243">
        <f>SUM(T39:W39)</f>
        <v>8920</v>
      </c>
      <c r="Y39" s="191">
        <f>IF(ISERROR(R39/X39-1),"         /0",IF(R39/X39&gt;5,"  *  ",(R39/X39-1)))</f>
        <v>0.20381165919282518</v>
      </c>
    </row>
    <row r="40" spans="1:25" s="183" customFormat="1" ht="19.5" customHeight="1">
      <c r="A40" s="198" t="s">
        <v>368</v>
      </c>
      <c r="B40" s="196">
        <v>1330</v>
      </c>
      <c r="C40" s="193">
        <v>1378</v>
      </c>
      <c r="D40" s="192">
        <v>2</v>
      </c>
      <c r="E40" s="244">
        <v>2</v>
      </c>
      <c r="F40" s="243">
        <f>SUM(B40:E40)</f>
        <v>2712</v>
      </c>
      <c r="G40" s="195">
        <f>F40/$F$9</f>
        <v>0.003239067549846049</v>
      </c>
      <c r="H40" s="196">
        <v>1096</v>
      </c>
      <c r="I40" s="193">
        <v>970</v>
      </c>
      <c r="J40" s="192"/>
      <c r="K40" s="244"/>
      <c r="L40" s="243">
        <f>SUM(H40:K40)</f>
        <v>2066</v>
      </c>
      <c r="M40" s="245">
        <f>IF(ISERROR(F40/L40-1),"         /0",(F40/L40-1))</f>
        <v>0.31268151016456924</v>
      </c>
      <c r="N40" s="196">
        <v>2797</v>
      </c>
      <c r="O40" s="193">
        <v>2565</v>
      </c>
      <c r="P40" s="192">
        <v>2</v>
      </c>
      <c r="Q40" s="244">
        <v>2</v>
      </c>
      <c r="R40" s="243">
        <f>SUM(N40:Q40)</f>
        <v>5366</v>
      </c>
      <c r="S40" s="195">
        <f>R40/$R$9</f>
        <v>0.0028176676055391373</v>
      </c>
      <c r="T40" s="194">
        <v>2265</v>
      </c>
      <c r="U40" s="193">
        <v>1766</v>
      </c>
      <c r="V40" s="192">
        <v>37</v>
      </c>
      <c r="W40" s="244">
        <v>19</v>
      </c>
      <c r="X40" s="243">
        <f>SUM(T40:W40)</f>
        <v>4087</v>
      </c>
      <c r="Y40" s="191">
        <f>IF(ISERROR(R40/X40-1),"         /0",IF(R40/X40&gt;5,"  *  ",(R40/X40-1)))</f>
        <v>0.31294347932468813</v>
      </c>
    </row>
    <row r="41" spans="1:25" s="183" customFormat="1" ht="19.5" customHeight="1">
      <c r="A41" s="198" t="s">
        <v>369</v>
      </c>
      <c r="B41" s="196">
        <v>908</v>
      </c>
      <c r="C41" s="193">
        <v>402</v>
      </c>
      <c r="D41" s="192">
        <v>0</v>
      </c>
      <c r="E41" s="244">
        <v>0</v>
      </c>
      <c r="F41" s="243">
        <f t="shared" si="0"/>
        <v>1310</v>
      </c>
      <c r="G41" s="195">
        <f t="shared" si="1"/>
        <v>0.0015645938386055767</v>
      </c>
      <c r="H41" s="196">
        <v>420</v>
      </c>
      <c r="I41" s="193">
        <v>269</v>
      </c>
      <c r="J41" s="192"/>
      <c r="K41" s="244">
        <v>0</v>
      </c>
      <c r="L41" s="243">
        <f t="shared" si="2"/>
        <v>689</v>
      </c>
      <c r="M41" s="245">
        <f t="shared" si="3"/>
        <v>0.9013062409288823</v>
      </c>
      <c r="N41" s="196">
        <v>1646</v>
      </c>
      <c r="O41" s="193">
        <v>870</v>
      </c>
      <c r="P41" s="192"/>
      <c r="Q41" s="244"/>
      <c r="R41" s="243">
        <f t="shared" si="4"/>
        <v>2516</v>
      </c>
      <c r="S41" s="195">
        <f t="shared" si="5"/>
        <v>0.0013211426939128718</v>
      </c>
      <c r="T41" s="194">
        <v>848</v>
      </c>
      <c r="U41" s="193">
        <v>469</v>
      </c>
      <c r="V41" s="192"/>
      <c r="W41" s="244">
        <v>0</v>
      </c>
      <c r="X41" s="243">
        <f t="shared" si="6"/>
        <v>1317</v>
      </c>
      <c r="Y41" s="191">
        <f t="shared" si="7"/>
        <v>0.9104024297646165</v>
      </c>
    </row>
    <row r="42" spans="1:25" s="183" customFormat="1" ht="19.5" customHeight="1" thickBot="1">
      <c r="A42" s="198" t="s">
        <v>54</v>
      </c>
      <c r="B42" s="196">
        <v>130</v>
      </c>
      <c r="C42" s="193">
        <v>171</v>
      </c>
      <c r="D42" s="192">
        <v>0</v>
      </c>
      <c r="E42" s="244">
        <v>0</v>
      </c>
      <c r="F42" s="243">
        <f t="shared" si="0"/>
        <v>301</v>
      </c>
      <c r="G42" s="195">
        <f t="shared" si="1"/>
        <v>0.00035949827894677755</v>
      </c>
      <c r="H42" s="196">
        <v>156</v>
      </c>
      <c r="I42" s="193">
        <v>105</v>
      </c>
      <c r="J42" s="192">
        <v>1</v>
      </c>
      <c r="K42" s="244">
        <v>1</v>
      </c>
      <c r="L42" s="243">
        <f t="shared" si="2"/>
        <v>263</v>
      </c>
      <c r="M42" s="245">
        <f t="shared" si="3"/>
        <v>0.14448669201520903</v>
      </c>
      <c r="N42" s="196">
        <v>333</v>
      </c>
      <c r="O42" s="193">
        <v>442</v>
      </c>
      <c r="P42" s="192"/>
      <c r="Q42" s="244"/>
      <c r="R42" s="243">
        <f t="shared" si="4"/>
        <v>775</v>
      </c>
      <c r="S42" s="195">
        <f t="shared" si="5"/>
        <v>0.00040694975667030035</v>
      </c>
      <c r="T42" s="194">
        <v>333</v>
      </c>
      <c r="U42" s="193">
        <v>253</v>
      </c>
      <c r="V42" s="192">
        <v>11</v>
      </c>
      <c r="W42" s="244">
        <v>11</v>
      </c>
      <c r="X42" s="243">
        <f t="shared" si="6"/>
        <v>608</v>
      </c>
      <c r="Y42" s="191">
        <f t="shared" si="7"/>
        <v>0.274671052631579</v>
      </c>
    </row>
    <row r="43" spans="1:25" s="246" customFormat="1" ht="19.5" customHeight="1">
      <c r="A43" s="255" t="s">
        <v>55</v>
      </c>
      <c r="B43" s="252">
        <f>SUM(B44:B47)</f>
        <v>8988</v>
      </c>
      <c r="C43" s="251">
        <f>SUM(C44:C47)</f>
        <v>8753</v>
      </c>
      <c r="D43" s="250">
        <f>SUM(D44:D47)</f>
        <v>34</v>
      </c>
      <c r="E43" s="249">
        <f>SUM(E44:E47)</f>
        <v>33</v>
      </c>
      <c r="F43" s="248">
        <f t="shared" si="0"/>
        <v>17808</v>
      </c>
      <c r="G43" s="253">
        <f t="shared" si="1"/>
        <v>0.021268921433502373</v>
      </c>
      <c r="H43" s="252">
        <f>SUM(H44:H47)</f>
        <v>8880</v>
      </c>
      <c r="I43" s="251">
        <f>SUM(I44:I47)</f>
        <v>8797</v>
      </c>
      <c r="J43" s="250">
        <f>SUM(J44:J47)</f>
        <v>5</v>
      </c>
      <c r="K43" s="249">
        <f>SUM(K44:K47)</f>
        <v>5</v>
      </c>
      <c r="L43" s="248">
        <f t="shared" si="2"/>
        <v>17687</v>
      </c>
      <c r="M43" s="254">
        <f t="shared" si="3"/>
        <v>0.006841182789619538</v>
      </c>
      <c r="N43" s="252">
        <f>SUM(N44:N47)</f>
        <v>21360</v>
      </c>
      <c r="O43" s="251">
        <f>SUM(O44:O47)</f>
        <v>21668</v>
      </c>
      <c r="P43" s="250">
        <f>SUM(P44:P47)</f>
        <v>81</v>
      </c>
      <c r="Q43" s="249">
        <f>SUM(Q44:Q47)</f>
        <v>72</v>
      </c>
      <c r="R43" s="248">
        <f t="shared" si="4"/>
        <v>43181</v>
      </c>
      <c r="S43" s="253">
        <f t="shared" si="5"/>
        <v>0.022674190248748696</v>
      </c>
      <c r="T43" s="252">
        <f>SUM(T44:T47)</f>
        <v>26031</v>
      </c>
      <c r="U43" s="251">
        <f>SUM(U44:U47)</f>
        <v>25872</v>
      </c>
      <c r="V43" s="250">
        <f>SUM(V44:V47)</f>
        <v>124</v>
      </c>
      <c r="W43" s="249">
        <f>SUM(W44:W47)</f>
        <v>241</v>
      </c>
      <c r="X43" s="248">
        <f t="shared" si="6"/>
        <v>52268</v>
      </c>
      <c r="Y43" s="247">
        <f t="shared" si="7"/>
        <v>-0.17385398331675217</v>
      </c>
    </row>
    <row r="44" spans="1:25" ht="19.5" customHeight="1">
      <c r="A44" s="198" t="s">
        <v>370</v>
      </c>
      <c r="B44" s="196">
        <v>6371</v>
      </c>
      <c r="C44" s="193">
        <v>6138</v>
      </c>
      <c r="D44" s="192">
        <v>9</v>
      </c>
      <c r="E44" s="244">
        <v>12</v>
      </c>
      <c r="F44" s="243">
        <f t="shared" si="0"/>
        <v>12530</v>
      </c>
      <c r="G44" s="195">
        <f t="shared" si="1"/>
        <v>0.014965160914296088</v>
      </c>
      <c r="H44" s="196">
        <v>6527</v>
      </c>
      <c r="I44" s="193">
        <v>6585</v>
      </c>
      <c r="J44" s="192">
        <v>5</v>
      </c>
      <c r="K44" s="244">
        <v>5</v>
      </c>
      <c r="L44" s="243">
        <f t="shared" si="2"/>
        <v>13122</v>
      </c>
      <c r="M44" s="245">
        <f t="shared" si="3"/>
        <v>-0.045115073921658255</v>
      </c>
      <c r="N44" s="196">
        <v>15111</v>
      </c>
      <c r="O44" s="193">
        <v>14781</v>
      </c>
      <c r="P44" s="192">
        <v>36</v>
      </c>
      <c r="Q44" s="244">
        <v>17</v>
      </c>
      <c r="R44" s="243">
        <f t="shared" si="4"/>
        <v>29945</v>
      </c>
      <c r="S44" s="195">
        <f t="shared" si="5"/>
        <v>0.015724013501280186</v>
      </c>
      <c r="T44" s="194">
        <v>20083</v>
      </c>
      <c r="U44" s="193">
        <v>19941</v>
      </c>
      <c r="V44" s="192">
        <v>5</v>
      </c>
      <c r="W44" s="244">
        <v>5</v>
      </c>
      <c r="X44" s="243">
        <f t="shared" si="6"/>
        <v>40034</v>
      </c>
      <c r="Y44" s="191">
        <f t="shared" si="7"/>
        <v>-0.2520107908277964</v>
      </c>
    </row>
    <row r="45" spans="1:25" ht="19.5" customHeight="1">
      <c r="A45" s="198" t="s">
        <v>371</v>
      </c>
      <c r="B45" s="196">
        <v>2362</v>
      </c>
      <c r="C45" s="193">
        <v>2325</v>
      </c>
      <c r="D45" s="192">
        <v>24</v>
      </c>
      <c r="E45" s="244">
        <v>15</v>
      </c>
      <c r="F45" s="243">
        <f>SUM(B45:E45)</f>
        <v>4726</v>
      </c>
      <c r="G45" s="195">
        <f>F45/$F$9</f>
        <v>0.0056444812833969125</v>
      </c>
      <c r="H45" s="196">
        <v>2325</v>
      </c>
      <c r="I45" s="193">
        <v>2104</v>
      </c>
      <c r="J45" s="192"/>
      <c r="K45" s="244"/>
      <c r="L45" s="243">
        <f>SUM(H45:K45)</f>
        <v>4429</v>
      </c>
      <c r="M45" s="245">
        <f>IF(ISERROR(F45/L45-1),"         /0",(F45/L45-1))</f>
        <v>0.06705802664258287</v>
      </c>
      <c r="N45" s="196">
        <v>5619</v>
      </c>
      <c r="O45" s="193">
        <v>6033</v>
      </c>
      <c r="P45" s="192">
        <v>40</v>
      </c>
      <c r="Q45" s="244">
        <v>44</v>
      </c>
      <c r="R45" s="243">
        <f>SUM(N45:Q45)</f>
        <v>11736</v>
      </c>
      <c r="S45" s="195">
        <f>R45/$R$9</f>
        <v>0.006162532057138896</v>
      </c>
      <c r="T45" s="194">
        <v>5878</v>
      </c>
      <c r="U45" s="193">
        <v>5739</v>
      </c>
      <c r="V45" s="192">
        <v>119</v>
      </c>
      <c r="W45" s="244">
        <v>236</v>
      </c>
      <c r="X45" s="243">
        <f>SUM(T45:W45)</f>
        <v>11972</v>
      </c>
      <c r="Y45" s="191">
        <f>IF(ISERROR(R45/X45-1),"         /0",IF(R45/X45&gt;5,"  *  ",(R45/X45-1)))</f>
        <v>-0.019712662880053466</v>
      </c>
    </row>
    <row r="46" spans="1:25" ht="19.5" customHeight="1">
      <c r="A46" s="198" t="s">
        <v>372</v>
      </c>
      <c r="B46" s="196">
        <v>195</v>
      </c>
      <c r="C46" s="193">
        <v>183</v>
      </c>
      <c r="D46" s="192">
        <v>0</v>
      </c>
      <c r="E46" s="244">
        <v>0</v>
      </c>
      <c r="F46" s="243">
        <f t="shared" si="0"/>
        <v>378</v>
      </c>
      <c r="G46" s="195">
        <f t="shared" si="1"/>
        <v>0.00045146295495641827</v>
      </c>
      <c r="H46" s="196">
        <v>5</v>
      </c>
      <c r="I46" s="193">
        <v>0</v>
      </c>
      <c r="J46" s="192">
        <v>0</v>
      </c>
      <c r="K46" s="244">
        <v>0</v>
      </c>
      <c r="L46" s="243">
        <f t="shared" si="2"/>
        <v>5</v>
      </c>
      <c r="M46" s="245">
        <f t="shared" si="3"/>
        <v>74.6</v>
      </c>
      <c r="N46" s="196">
        <v>494</v>
      </c>
      <c r="O46" s="193">
        <v>619</v>
      </c>
      <c r="P46" s="192">
        <v>1</v>
      </c>
      <c r="Q46" s="244"/>
      <c r="R46" s="243">
        <f t="shared" si="4"/>
        <v>1114</v>
      </c>
      <c r="S46" s="195">
        <f t="shared" si="5"/>
        <v>0.0005849574566847929</v>
      </c>
      <c r="T46" s="194">
        <v>8</v>
      </c>
      <c r="U46" s="193">
        <v>0</v>
      </c>
      <c r="V46" s="192">
        <v>0</v>
      </c>
      <c r="W46" s="244">
        <v>0</v>
      </c>
      <c r="X46" s="243">
        <f t="shared" si="6"/>
        <v>8</v>
      </c>
      <c r="Y46" s="191" t="str">
        <f t="shared" si="7"/>
        <v>  *  </v>
      </c>
    </row>
    <row r="47" spans="1:25" ht="19.5" customHeight="1" thickBot="1">
      <c r="A47" s="198" t="s">
        <v>54</v>
      </c>
      <c r="B47" s="196">
        <v>60</v>
      </c>
      <c r="C47" s="193">
        <v>107</v>
      </c>
      <c r="D47" s="192">
        <v>1</v>
      </c>
      <c r="E47" s="244">
        <v>6</v>
      </c>
      <c r="F47" s="243">
        <f t="shared" si="0"/>
        <v>174</v>
      </c>
      <c r="G47" s="195">
        <f t="shared" si="1"/>
        <v>0.00020781628085295446</v>
      </c>
      <c r="H47" s="196">
        <v>23</v>
      </c>
      <c r="I47" s="193">
        <v>108</v>
      </c>
      <c r="J47" s="192"/>
      <c r="K47" s="244"/>
      <c r="L47" s="243">
        <f t="shared" si="2"/>
        <v>131</v>
      </c>
      <c r="M47" s="245">
        <f t="shared" si="3"/>
        <v>0.3282442748091603</v>
      </c>
      <c r="N47" s="196">
        <v>136</v>
      </c>
      <c r="O47" s="193">
        <v>235</v>
      </c>
      <c r="P47" s="192">
        <v>4</v>
      </c>
      <c r="Q47" s="244">
        <v>11</v>
      </c>
      <c r="R47" s="243">
        <f t="shared" si="4"/>
        <v>386</v>
      </c>
      <c r="S47" s="195">
        <f t="shared" si="5"/>
        <v>0.00020268723364482057</v>
      </c>
      <c r="T47" s="194">
        <v>62</v>
      </c>
      <c r="U47" s="193">
        <v>192</v>
      </c>
      <c r="V47" s="192"/>
      <c r="W47" s="244"/>
      <c r="X47" s="243">
        <f t="shared" si="6"/>
        <v>254</v>
      </c>
      <c r="Y47" s="191">
        <f t="shared" si="7"/>
        <v>0.5196850393700787</v>
      </c>
    </row>
    <row r="48" spans="1:25" s="183" customFormat="1" ht="19.5" customHeight="1" thickBot="1">
      <c r="A48" s="242" t="s">
        <v>54</v>
      </c>
      <c r="B48" s="239">
        <v>3366</v>
      </c>
      <c r="C48" s="238">
        <v>2726</v>
      </c>
      <c r="D48" s="237">
        <v>1330</v>
      </c>
      <c r="E48" s="236">
        <v>2</v>
      </c>
      <c r="F48" s="235">
        <f t="shared" si="0"/>
        <v>7424</v>
      </c>
      <c r="G48" s="240">
        <f t="shared" si="1"/>
        <v>0.00886682798305939</v>
      </c>
      <c r="H48" s="239">
        <v>1208</v>
      </c>
      <c r="I48" s="238">
        <v>131</v>
      </c>
      <c r="J48" s="237">
        <v>0</v>
      </c>
      <c r="K48" s="236">
        <v>0</v>
      </c>
      <c r="L48" s="235">
        <f t="shared" si="2"/>
        <v>1339</v>
      </c>
      <c r="M48" s="241">
        <f t="shared" si="3"/>
        <v>4.544436146377894</v>
      </c>
      <c r="N48" s="239">
        <v>7554</v>
      </c>
      <c r="O48" s="238">
        <v>6906</v>
      </c>
      <c r="P48" s="237">
        <v>2838</v>
      </c>
      <c r="Q48" s="236">
        <v>2</v>
      </c>
      <c r="R48" s="235">
        <f t="shared" si="4"/>
        <v>17300</v>
      </c>
      <c r="S48" s="240">
        <f t="shared" si="5"/>
        <v>0.009084168761801542</v>
      </c>
      <c r="T48" s="239">
        <v>3765</v>
      </c>
      <c r="U48" s="238">
        <v>661</v>
      </c>
      <c r="V48" s="237">
        <v>0</v>
      </c>
      <c r="W48" s="236">
        <v>0</v>
      </c>
      <c r="X48" s="235">
        <f t="shared" si="6"/>
        <v>4426</v>
      </c>
      <c r="Y48" s="234">
        <f t="shared" si="7"/>
        <v>2.9087211929507455</v>
      </c>
    </row>
    <row r="49" ht="15" thickTop="1">
      <c r="A49" s="89" t="s">
        <v>43</v>
      </c>
    </row>
    <row r="50" ht="14.25">
      <c r="A50" s="89" t="s">
        <v>53</v>
      </c>
    </row>
  </sheetData>
  <sheetProtection/>
  <mergeCells count="26"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N7:O7"/>
    <mergeCell ref="N6:R6"/>
    <mergeCell ref="B7:C7"/>
    <mergeCell ref="M6:M8"/>
    <mergeCell ref="S6:S8"/>
    <mergeCell ref="B5:M5"/>
  </mergeCells>
  <conditionalFormatting sqref="Y49:Y65536 M49:M65536 Y3 M3">
    <cfRule type="cellIs" priority="3" dxfId="93" operator="lessThan" stopIfTrue="1">
      <formula>0</formula>
    </cfRule>
  </conditionalFormatting>
  <conditionalFormatting sqref="M9:M48 Y9:Y48">
    <cfRule type="cellIs" priority="4" dxfId="94" operator="lessThan" stopIfTrue="1">
      <formula>0</formula>
    </cfRule>
    <cfRule type="cellIs" priority="5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76"/>
  <sheetViews>
    <sheetView showGridLines="0" zoomScale="80" zoomScaleNormal="80" zoomScalePageLayoutView="0" workbookViewId="0" topLeftCell="A1">
      <selection activeCell="A76" sqref="A76"/>
    </sheetView>
  </sheetViews>
  <sheetFormatPr defaultColWidth="8.00390625" defaultRowHeight="15"/>
  <cols>
    <col min="1" max="1" width="25.8515625" style="123" customWidth="1"/>
    <col min="2" max="2" width="10.57421875" style="123" bestFit="1" customWidth="1"/>
    <col min="3" max="3" width="10.7109375" style="123" bestFit="1" customWidth="1"/>
    <col min="4" max="4" width="8.57421875" style="123" bestFit="1" customWidth="1"/>
    <col min="5" max="5" width="10.7109375" style="123" bestFit="1" customWidth="1"/>
    <col min="6" max="6" width="10.57421875" style="123" bestFit="1" customWidth="1"/>
    <col min="7" max="7" width="9.7109375" style="123" customWidth="1"/>
    <col min="8" max="8" width="10.57421875" style="123" bestFit="1" customWidth="1"/>
    <col min="9" max="9" width="10.7109375" style="123" bestFit="1" customWidth="1"/>
    <col min="10" max="10" width="8.57421875" style="123" customWidth="1"/>
    <col min="11" max="11" width="10.7109375" style="123" bestFit="1" customWidth="1"/>
    <col min="12" max="12" width="10.57421875" style="123" bestFit="1" customWidth="1"/>
    <col min="13" max="13" width="10.8515625" style="123" bestFit="1" customWidth="1"/>
    <col min="14" max="14" width="11.57421875" style="123" customWidth="1"/>
    <col min="15" max="15" width="11.28125" style="123" customWidth="1"/>
    <col min="16" max="16" width="9.00390625" style="123" customWidth="1"/>
    <col min="17" max="17" width="10.8515625" style="123" customWidth="1"/>
    <col min="18" max="18" width="12.7109375" style="123" bestFit="1" customWidth="1"/>
    <col min="19" max="19" width="9.8515625" style="123" bestFit="1" customWidth="1"/>
    <col min="20" max="21" width="11.140625" style="123" bestFit="1" customWidth="1"/>
    <col min="22" max="23" width="10.28125" style="123" customWidth="1"/>
    <col min="24" max="24" width="12.7109375" style="123" bestFit="1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36" t="s">
        <v>28</v>
      </c>
      <c r="Y1" s="537"/>
    </row>
    <row r="2" ht="5.25" customHeight="1" thickBot="1"/>
    <row r="3" spans="1:25" ht="24.75" customHeight="1" thickTop="1">
      <c r="A3" s="598" t="s">
        <v>67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600"/>
    </row>
    <row r="4" spans="1:25" ht="21" customHeight="1" thickBot="1">
      <c r="A4" s="607" t="s">
        <v>45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608"/>
      <c r="S4" s="608"/>
      <c r="T4" s="608"/>
      <c r="U4" s="608"/>
      <c r="V4" s="608"/>
      <c r="W4" s="608"/>
      <c r="X4" s="608"/>
      <c r="Y4" s="609"/>
    </row>
    <row r="5" spans="1:25" s="233" customFormat="1" ht="15.75" customHeight="1" thickBot="1" thickTop="1">
      <c r="A5" s="610" t="s">
        <v>66</v>
      </c>
      <c r="B5" s="591" t="s">
        <v>36</v>
      </c>
      <c r="C5" s="592"/>
      <c r="D5" s="592"/>
      <c r="E5" s="592"/>
      <c r="F5" s="592"/>
      <c r="G5" s="592"/>
      <c r="H5" s="592"/>
      <c r="I5" s="592"/>
      <c r="J5" s="593"/>
      <c r="K5" s="593"/>
      <c r="L5" s="593"/>
      <c r="M5" s="594"/>
      <c r="N5" s="591" t="s">
        <v>35</v>
      </c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5"/>
    </row>
    <row r="6" spans="1:25" s="163" customFormat="1" ht="26.25" customHeight="1">
      <c r="A6" s="611"/>
      <c r="B6" s="583" t="s">
        <v>147</v>
      </c>
      <c r="C6" s="584"/>
      <c r="D6" s="584"/>
      <c r="E6" s="584"/>
      <c r="F6" s="584"/>
      <c r="G6" s="588" t="s">
        <v>34</v>
      </c>
      <c r="H6" s="583" t="s">
        <v>148</v>
      </c>
      <c r="I6" s="584"/>
      <c r="J6" s="584"/>
      <c r="K6" s="584"/>
      <c r="L6" s="584"/>
      <c r="M6" s="585" t="s">
        <v>33</v>
      </c>
      <c r="N6" s="583" t="s">
        <v>149</v>
      </c>
      <c r="O6" s="584"/>
      <c r="P6" s="584"/>
      <c r="Q6" s="584"/>
      <c r="R6" s="584"/>
      <c r="S6" s="588" t="s">
        <v>34</v>
      </c>
      <c r="T6" s="583" t="s">
        <v>150</v>
      </c>
      <c r="U6" s="584"/>
      <c r="V6" s="584"/>
      <c r="W6" s="584"/>
      <c r="X6" s="584"/>
      <c r="Y6" s="601" t="s">
        <v>33</v>
      </c>
    </row>
    <row r="7" spans="1:25" s="163" customFormat="1" ht="26.25" customHeight="1">
      <c r="A7" s="612"/>
      <c r="B7" s="606" t="s">
        <v>22</v>
      </c>
      <c r="C7" s="605"/>
      <c r="D7" s="604" t="s">
        <v>21</v>
      </c>
      <c r="E7" s="605"/>
      <c r="F7" s="596" t="s">
        <v>17</v>
      </c>
      <c r="G7" s="589"/>
      <c r="H7" s="606" t="s">
        <v>22</v>
      </c>
      <c r="I7" s="605"/>
      <c r="J7" s="604" t="s">
        <v>21</v>
      </c>
      <c r="K7" s="605"/>
      <c r="L7" s="596" t="s">
        <v>17</v>
      </c>
      <c r="M7" s="586"/>
      <c r="N7" s="606" t="s">
        <v>22</v>
      </c>
      <c r="O7" s="605"/>
      <c r="P7" s="604" t="s">
        <v>21</v>
      </c>
      <c r="Q7" s="605"/>
      <c r="R7" s="596" t="s">
        <v>17</v>
      </c>
      <c r="S7" s="589"/>
      <c r="T7" s="606" t="s">
        <v>22</v>
      </c>
      <c r="U7" s="605"/>
      <c r="V7" s="604" t="s">
        <v>21</v>
      </c>
      <c r="W7" s="605"/>
      <c r="X7" s="596" t="s">
        <v>17</v>
      </c>
      <c r="Y7" s="602"/>
    </row>
    <row r="8" spans="1:25" s="229" customFormat="1" ht="15" thickBot="1">
      <c r="A8" s="613"/>
      <c r="B8" s="232" t="s">
        <v>19</v>
      </c>
      <c r="C8" s="230" t="s">
        <v>18</v>
      </c>
      <c r="D8" s="231" t="s">
        <v>19</v>
      </c>
      <c r="E8" s="230" t="s">
        <v>18</v>
      </c>
      <c r="F8" s="597"/>
      <c r="G8" s="590"/>
      <c r="H8" s="232" t="s">
        <v>19</v>
      </c>
      <c r="I8" s="230" t="s">
        <v>18</v>
      </c>
      <c r="J8" s="231" t="s">
        <v>19</v>
      </c>
      <c r="K8" s="230" t="s">
        <v>18</v>
      </c>
      <c r="L8" s="597"/>
      <c r="M8" s="587"/>
      <c r="N8" s="232" t="s">
        <v>19</v>
      </c>
      <c r="O8" s="230" t="s">
        <v>18</v>
      </c>
      <c r="P8" s="231" t="s">
        <v>19</v>
      </c>
      <c r="Q8" s="230" t="s">
        <v>18</v>
      </c>
      <c r="R8" s="597"/>
      <c r="S8" s="590"/>
      <c r="T8" s="232" t="s">
        <v>19</v>
      </c>
      <c r="U8" s="230" t="s">
        <v>18</v>
      </c>
      <c r="V8" s="231" t="s">
        <v>19</v>
      </c>
      <c r="W8" s="230" t="s">
        <v>18</v>
      </c>
      <c r="X8" s="597"/>
      <c r="Y8" s="603"/>
    </row>
    <row r="9" spans="1:25" s="152" customFormat="1" ht="18" customHeight="1" thickBot="1" thickTop="1">
      <c r="A9" s="272" t="s">
        <v>24</v>
      </c>
      <c r="B9" s="401">
        <f>B10+B24+B42+B53+B67+B74</f>
        <v>434132</v>
      </c>
      <c r="C9" s="402">
        <f>C10+C24+C42+C53+C67+C74</f>
        <v>399361</v>
      </c>
      <c r="D9" s="403">
        <f>D10+D24+D42+D53+D67+D74</f>
        <v>2462</v>
      </c>
      <c r="E9" s="402">
        <f>E10+E24+E42+E53+E67+E74</f>
        <v>1323</v>
      </c>
      <c r="F9" s="403">
        <f aca="true" t="shared" si="0" ref="F9:F44">SUM(B9:E9)</f>
        <v>837278</v>
      </c>
      <c r="G9" s="404">
        <f aca="true" t="shared" si="1" ref="G9:G44">F9/$F$9</f>
        <v>1</v>
      </c>
      <c r="H9" s="401">
        <f>H10+H24+H42+H53+H67+H74</f>
        <v>376915</v>
      </c>
      <c r="I9" s="402">
        <f>I10+I24+I42+I53+I67+I74</f>
        <v>359389</v>
      </c>
      <c r="J9" s="403">
        <f>J10+J24+J42+J53+J67+J74</f>
        <v>3673</v>
      </c>
      <c r="K9" s="402">
        <f>K10+K24+K42+K53+K67+K74</f>
        <v>3833</v>
      </c>
      <c r="L9" s="403">
        <f aca="true" t="shared" si="2" ref="L9:L44">SUM(H9:K9)</f>
        <v>743810</v>
      </c>
      <c r="M9" s="405">
        <f aca="true" t="shared" si="3" ref="M9:M44">IF(ISERROR(F9/L9-1),"         /0",(F9/L9-1))</f>
        <v>0.12566112313628475</v>
      </c>
      <c r="N9" s="401">
        <f>N10+N24+N42+N53+N67+N74</f>
        <v>974503</v>
      </c>
      <c r="O9" s="402">
        <f>O10+O24+O42+O53+O67+O74</f>
        <v>912909</v>
      </c>
      <c r="P9" s="403">
        <f>P10+P24+P42+P53+P67+P74</f>
        <v>10000</v>
      </c>
      <c r="Q9" s="402">
        <f>Q10+Q24+Q42+Q53+Q67+Q74</f>
        <v>7000</v>
      </c>
      <c r="R9" s="403">
        <f aca="true" t="shared" si="4" ref="R9:R44">SUM(N9:Q9)</f>
        <v>1904412</v>
      </c>
      <c r="S9" s="404">
        <f aca="true" t="shared" si="5" ref="S9:S44">R9/$R$9</f>
        <v>1</v>
      </c>
      <c r="T9" s="401">
        <f>T10+T24+T42+T53+T67+T74</f>
        <v>877182</v>
      </c>
      <c r="U9" s="402">
        <f>U10+U24+U42+U53+U67+U74</f>
        <v>852811</v>
      </c>
      <c r="V9" s="403">
        <f>V10+V24+V42+V53+V67+V74</f>
        <v>9603</v>
      </c>
      <c r="W9" s="402">
        <f>W10+W24+W42+W53+W67+W74</f>
        <v>10073</v>
      </c>
      <c r="X9" s="403">
        <f aca="true" t="shared" si="6" ref="X9:X44">SUM(T9:W9)</f>
        <v>1749669</v>
      </c>
      <c r="Y9" s="405">
        <f>IF(ISERROR(R9/X9-1),"         /0",(R9/X9-1))</f>
        <v>0.08844129946864232</v>
      </c>
    </row>
    <row r="10" spans="1:25" s="246" customFormat="1" ht="19.5" customHeight="1">
      <c r="A10" s="255" t="s">
        <v>59</v>
      </c>
      <c r="B10" s="252">
        <f>SUM(B11:B23)</f>
        <v>124061</v>
      </c>
      <c r="C10" s="251">
        <f>SUM(C11:C23)</f>
        <v>117244</v>
      </c>
      <c r="D10" s="250">
        <f>SUM(D11:D23)</f>
        <v>8</v>
      </c>
      <c r="E10" s="251">
        <f>SUM(E11:E23)</f>
        <v>7</v>
      </c>
      <c r="F10" s="250">
        <f t="shared" si="0"/>
        <v>241320</v>
      </c>
      <c r="G10" s="253">
        <f t="shared" si="1"/>
        <v>0.2882196833070975</v>
      </c>
      <c r="H10" s="252">
        <f>SUM(H11:H23)</f>
        <v>101357</v>
      </c>
      <c r="I10" s="251">
        <f>SUM(I11:I23)</f>
        <v>106267</v>
      </c>
      <c r="J10" s="250">
        <f>SUM(J11:J23)</f>
        <v>40</v>
      </c>
      <c r="K10" s="251">
        <f>SUM(K11:K23)</f>
        <v>8</v>
      </c>
      <c r="L10" s="250">
        <f t="shared" si="2"/>
        <v>207672</v>
      </c>
      <c r="M10" s="254">
        <f t="shared" si="3"/>
        <v>0.16202473130706108</v>
      </c>
      <c r="N10" s="252">
        <f>SUM(N11:N23)</f>
        <v>293978</v>
      </c>
      <c r="O10" s="251">
        <f>SUM(O11:O23)</f>
        <v>277039</v>
      </c>
      <c r="P10" s="250">
        <f>SUM(P11:P23)</f>
        <v>554</v>
      </c>
      <c r="Q10" s="251">
        <f>SUM(Q11:Q23)</f>
        <v>944</v>
      </c>
      <c r="R10" s="250">
        <f t="shared" si="4"/>
        <v>572515</v>
      </c>
      <c r="S10" s="253">
        <f t="shared" si="5"/>
        <v>0.3006255999227058</v>
      </c>
      <c r="T10" s="252">
        <f>SUM(T11:T23)</f>
        <v>251385</v>
      </c>
      <c r="U10" s="251">
        <f>SUM(U11:U23)</f>
        <v>257190</v>
      </c>
      <c r="V10" s="250">
        <f>SUM(V11:V23)</f>
        <v>424</v>
      </c>
      <c r="W10" s="251">
        <f>SUM(W11:W23)</f>
        <v>21</v>
      </c>
      <c r="X10" s="250">
        <f t="shared" si="6"/>
        <v>509020</v>
      </c>
      <c r="Y10" s="247">
        <f aca="true" t="shared" si="7" ref="Y10:Y44">IF(ISERROR(R10/X10-1),"         /0",IF(R10/X10&gt;5,"  *  ",(R10/X10-1)))</f>
        <v>0.12473969588621281</v>
      </c>
    </row>
    <row r="11" spans="1:25" ht="19.5" customHeight="1">
      <c r="A11" s="198" t="s">
        <v>151</v>
      </c>
      <c r="B11" s="196">
        <v>42685</v>
      </c>
      <c r="C11" s="193">
        <v>40264</v>
      </c>
      <c r="D11" s="192">
        <v>6</v>
      </c>
      <c r="E11" s="193">
        <v>0</v>
      </c>
      <c r="F11" s="192">
        <f t="shared" si="0"/>
        <v>82955</v>
      </c>
      <c r="G11" s="195">
        <f t="shared" si="1"/>
        <v>0.09907700906986688</v>
      </c>
      <c r="H11" s="196">
        <v>37970</v>
      </c>
      <c r="I11" s="193">
        <v>38958</v>
      </c>
      <c r="J11" s="192">
        <v>24</v>
      </c>
      <c r="K11" s="193">
        <v>0</v>
      </c>
      <c r="L11" s="192">
        <f t="shared" si="2"/>
        <v>76952</v>
      </c>
      <c r="M11" s="197">
        <f t="shared" si="3"/>
        <v>0.07800966836469492</v>
      </c>
      <c r="N11" s="196">
        <v>100493</v>
      </c>
      <c r="O11" s="193">
        <v>95954</v>
      </c>
      <c r="P11" s="192">
        <v>552</v>
      </c>
      <c r="Q11" s="193">
        <v>934</v>
      </c>
      <c r="R11" s="192">
        <f t="shared" si="4"/>
        <v>197933</v>
      </c>
      <c r="S11" s="195">
        <f t="shared" si="5"/>
        <v>0.10393391766067427</v>
      </c>
      <c r="T11" s="196">
        <v>89620</v>
      </c>
      <c r="U11" s="193">
        <v>89777</v>
      </c>
      <c r="V11" s="192">
        <v>128</v>
      </c>
      <c r="W11" s="193">
        <v>0</v>
      </c>
      <c r="X11" s="192">
        <f t="shared" si="6"/>
        <v>179525</v>
      </c>
      <c r="Y11" s="191">
        <f t="shared" si="7"/>
        <v>0.10253725107923684</v>
      </c>
    </row>
    <row r="12" spans="1:25" ht="19.5" customHeight="1">
      <c r="A12" s="198" t="s">
        <v>173</v>
      </c>
      <c r="B12" s="196">
        <v>17960</v>
      </c>
      <c r="C12" s="193">
        <v>16985</v>
      </c>
      <c r="D12" s="192">
        <v>0</v>
      </c>
      <c r="E12" s="193">
        <v>0</v>
      </c>
      <c r="F12" s="192">
        <f t="shared" si="0"/>
        <v>34945</v>
      </c>
      <c r="G12" s="195">
        <f t="shared" si="1"/>
        <v>0.04173643640463502</v>
      </c>
      <c r="H12" s="196">
        <v>13400</v>
      </c>
      <c r="I12" s="193">
        <v>15402</v>
      </c>
      <c r="J12" s="192"/>
      <c r="K12" s="193"/>
      <c r="L12" s="192">
        <f t="shared" si="2"/>
        <v>28802</v>
      </c>
      <c r="M12" s="197">
        <f t="shared" si="3"/>
        <v>0.21328379973612943</v>
      </c>
      <c r="N12" s="196">
        <v>45447</v>
      </c>
      <c r="O12" s="193">
        <v>41473</v>
      </c>
      <c r="P12" s="192"/>
      <c r="Q12" s="193"/>
      <c r="R12" s="192">
        <f t="shared" si="4"/>
        <v>86920</v>
      </c>
      <c r="S12" s="195">
        <f t="shared" si="5"/>
        <v>0.045641384322300006</v>
      </c>
      <c r="T12" s="196">
        <v>36353</v>
      </c>
      <c r="U12" s="193">
        <v>39746</v>
      </c>
      <c r="V12" s="192"/>
      <c r="W12" s="193"/>
      <c r="X12" s="192">
        <f t="shared" si="6"/>
        <v>76099</v>
      </c>
      <c r="Y12" s="191">
        <f t="shared" si="7"/>
        <v>0.14219634949210902</v>
      </c>
    </row>
    <row r="13" spans="1:25" ht="19.5" customHeight="1">
      <c r="A13" s="198" t="s">
        <v>174</v>
      </c>
      <c r="B13" s="196">
        <v>17467</v>
      </c>
      <c r="C13" s="193">
        <v>16723</v>
      </c>
      <c r="D13" s="192">
        <v>0</v>
      </c>
      <c r="E13" s="193">
        <v>0</v>
      </c>
      <c r="F13" s="192">
        <f>SUM(B13:E13)</f>
        <v>34190</v>
      </c>
      <c r="G13" s="195">
        <f>F13/$F$9</f>
        <v>0.04083470484116387</v>
      </c>
      <c r="H13" s="196">
        <v>14672</v>
      </c>
      <c r="I13" s="193">
        <v>15491</v>
      </c>
      <c r="J13" s="192"/>
      <c r="K13" s="193"/>
      <c r="L13" s="192">
        <f>SUM(H13:K13)</f>
        <v>30163</v>
      </c>
      <c r="M13" s="197">
        <f>IF(ISERROR(F13/L13-1),"         /0",(F13/L13-1))</f>
        <v>0.13350794019162548</v>
      </c>
      <c r="N13" s="196">
        <v>43076</v>
      </c>
      <c r="O13" s="193">
        <v>41505</v>
      </c>
      <c r="P13" s="192"/>
      <c r="Q13" s="193"/>
      <c r="R13" s="192">
        <f>SUM(N13:Q13)</f>
        <v>84581</v>
      </c>
      <c r="S13" s="195">
        <f>R13/$R$9</f>
        <v>0.04441318370184603</v>
      </c>
      <c r="T13" s="196">
        <v>39183</v>
      </c>
      <c r="U13" s="193">
        <v>39350</v>
      </c>
      <c r="V13" s="192"/>
      <c r="W13" s="193"/>
      <c r="X13" s="192">
        <f>SUM(T13:W13)</f>
        <v>78533</v>
      </c>
      <c r="Y13" s="191">
        <f>IF(ISERROR(R13/X13-1),"         /0",IF(R13/X13&gt;5,"  *  ",(R13/X13-1)))</f>
        <v>0.07701221142704351</v>
      </c>
    </row>
    <row r="14" spans="1:25" ht="19.5" customHeight="1">
      <c r="A14" s="198" t="s">
        <v>176</v>
      </c>
      <c r="B14" s="196">
        <v>11055</v>
      </c>
      <c r="C14" s="193">
        <v>10847</v>
      </c>
      <c r="D14" s="192">
        <v>0</v>
      </c>
      <c r="E14" s="193">
        <v>0</v>
      </c>
      <c r="F14" s="192">
        <f t="shared" si="0"/>
        <v>21902</v>
      </c>
      <c r="G14" s="195">
        <f t="shared" si="1"/>
        <v>0.02615857576575522</v>
      </c>
      <c r="H14" s="196">
        <v>10932</v>
      </c>
      <c r="I14" s="193">
        <v>10700</v>
      </c>
      <c r="J14" s="192"/>
      <c r="K14" s="193"/>
      <c r="L14" s="192">
        <f t="shared" si="2"/>
        <v>21632</v>
      </c>
      <c r="M14" s="197">
        <f t="shared" si="3"/>
        <v>0.012481508875739733</v>
      </c>
      <c r="N14" s="196">
        <v>24429</v>
      </c>
      <c r="O14" s="193">
        <v>24039</v>
      </c>
      <c r="P14" s="192"/>
      <c r="Q14" s="193"/>
      <c r="R14" s="192">
        <f t="shared" si="4"/>
        <v>48468</v>
      </c>
      <c r="S14" s="195">
        <f t="shared" si="5"/>
        <v>0.025450375233930473</v>
      </c>
      <c r="T14" s="196">
        <v>26970</v>
      </c>
      <c r="U14" s="193">
        <v>26021</v>
      </c>
      <c r="V14" s="192"/>
      <c r="W14" s="193"/>
      <c r="X14" s="192">
        <f t="shared" si="6"/>
        <v>52991</v>
      </c>
      <c r="Y14" s="191">
        <f t="shared" si="7"/>
        <v>-0.08535411673680438</v>
      </c>
    </row>
    <row r="15" spans="1:25" ht="19.5" customHeight="1">
      <c r="A15" s="198" t="s">
        <v>177</v>
      </c>
      <c r="B15" s="196">
        <v>10864</v>
      </c>
      <c r="C15" s="193">
        <v>9660</v>
      </c>
      <c r="D15" s="192">
        <v>0</v>
      </c>
      <c r="E15" s="193">
        <v>0</v>
      </c>
      <c r="F15" s="192">
        <f>SUM(B15:E15)</f>
        <v>20524</v>
      </c>
      <c r="G15" s="195">
        <f>F15/$F$9</f>
        <v>0.024512766369115157</v>
      </c>
      <c r="H15" s="196">
        <v>8486</v>
      </c>
      <c r="I15" s="193">
        <v>9120</v>
      </c>
      <c r="J15" s="192">
        <v>0</v>
      </c>
      <c r="K15" s="193"/>
      <c r="L15" s="192">
        <f>SUM(H15:K15)</f>
        <v>17606</v>
      </c>
      <c r="M15" s="197">
        <f>IF(ISERROR(F15/L15-1),"         /0",(F15/L15-1))</f>
        <v>0.16573895262978522</v>
      </c>
      <c r="N15" s="196">
        <v>22536</v>
      </c>
      <c r="O15" s="193">
        <v>22067</v>
      </c>
      <c r="P15" s="192"/>
      <c r="Q15" s="193"/>
      <c r="R15" s="192">
        <f>SUM(N15:Q15)</f>
        <v>44603</v>
      </c>
      <c r="S15" s="195">
        <f>R15/$R$9</f>
        <v>0.02342087741518117</v>
      </c>
      <c r="T15" s="196">
        <v>19224</v>
      </c>
      <c r="U15" s="193">
        <v>20481</v>
      </c>
      <c r="V15" s="192">
        <v>272</v>
      </c>
      <c r="W15" s="193"/>
      <c r="X15" s="192">
        <f>SUM(T15:W15)</f>
        <v>39977</v>
      </c>
      <c r="Y15" s="191">
        <f>IF(ISERROR(R15/X15-1),"         /0",IF(R15/X15&gt;5,"  *  ",(R15/X15-1)))</f>
        <v>0.11571653700878004</v>
      </c>
    </row>
    <row r="16" spans="1:25" ht="19.5" customHeight="1">
      <c r="A16" s="198" t="s">
        <v>179</v>
      </c>
      <c r="B16" s="196">
        <v>8739</v>
      </c>
      <c r="C16" s="193">
        <v>8336</v>
      </c>
      <c r="D16" s="192">
        <v>0</v>
      </c>
      <c r="E16" s="193">
        <v>0</v>
      </c>
      <c r="F16" s="192">
        <f>SUM(B16:E16)</f>
        <v>17075</v>
      </c>
      <c r="G16" s="195">
        <f>F16/$F$9</f>
        <v>0.02039346549174826</v>
      </c>
      <c r="H16" s="196">
        <v>4890</v>
      </c>
      <c r="I16" s="193">
        <v>5496</v>
      </c>
      <c r="J16" s="192"/>
      <c r="K16" s="193"/>
      <c r="L16" s="192">
        <f>SUM(H16:K16)</f>
        <v>10386</v>
      </c>
      <c r="M16" s="197">
        <f>IF(ISERROR(F16/L16-1),"         /0",(F16/L16-1))</f>
        <v>0.6440400539187368</v>
      </c>
      <c r="N16" s="196">
        <v>19899</v>
      </c>
      <c r="O16" s="193">
        <v>18241</v>
      </c>
      <c r="P16" s="192"/>
      <c r="Q16" s="193"/>
      <c r="R16" s="192">
        <f>SUM(N16:Q16)</f>
        <v>38140</v>
      </c>
      <c r="S16" s="195">
        <f>R16/$R$9</f>
        <v>0.020027178992780975</v>
      </c>
      <c r="T16" s="196">
        <v>11185</v>
      </c>
      <c r="U16" s="193">
        <v>13336</v>
      </c>
      <c r="V16" s="192"/>
      <c r="W16" s="193"/>
      <c r="X16" s="192">
        <f>SUM(T16:W16)</f>
        <v>24521</v>
      </c>
      <c r="Y16" s="191">
        <f>IF(ISERROR(R16/X16-1),"         /0",IF(R16/X16&gt;5,"  *  ",(R16/X16-1)))</f>
        <v>0.5554014925981812</v>
      </c>
    </row>
    <row r="17" spans="1:25" ht="19.5" customHeight="1">
      <c r="A17" s="198" t="s">
        <v>152</v>
      </c>
      <c r="B17" s="196">
        <v>5440</v>
      </c>
      <c r="C17" s="193">
        <v>4900</v>
      </c>
      <c r="D17" s="192">
        <v>0</v>
      </c>
      <c r="E17" s="193">
        <v>0</v>
      </c>
      <c r="F17" s="192">
        <f>SUM(B17:E17)</f>
        <v>10340</v>
      </c>
      <c r="G17" s="195">
        <f>F17/$F$9</f>
        <v>0.012349542207008903</v>
      </c>
      <c r="H17" s="196">
        <v>4819</v>
      </c>
      <c r="I17" s="193">
        <v>5371</v>
      </c>
      <c r="J17" s="192"/>
      <c r="K17" s="193"/>
      <c r="L17" s="192">
        <f>SUM(H17:K17)</f>
        <v>10190</v>
      </c>
      <c r="M17" s="197">
        <f>IF(ISERROR(F17/L17-1),"         /0",(F17/L17-1))</f>
        <v>0.014720314033366044</v>
      </c>
      <c r="N17" s="196">
        <v>11901</v>
      </c>
      <c r="O17" s="193">
        <v>10754</v>
      </c>
      <c r="P17" s="192"/>
      <c r="Q17" s="193"/>
      <c r="R17" s="192">
        <f>SUM(N17:Q17)</f>
        <v>22655</v>
      </c>
      <c r="S17" s="195">
        <f>R17/$R$9</f>
        <v>0.011896060306278263</v>
      </c>
      <c r="T17" s="196">
        <v>10598</v>
      </c>
      <c r="U17" s="193">
        <v>11579</v>
      </c>
      <c r="V17" s="192"/>
      <c r="W17" s="193"/>
      <c r="X17" s="192">
        <f>SUM(T17:W17)</f>
        <v>22177</v>
      </c>
      <c r="Y17" s="191">
        <f>IF(ISERROR(R17/X17-1),"         /0",IF(R17/X17&gt;5,"  *  ",(R17/X17-1)))</f>
        <v>0.021553862109392696</v>
      </c>
    </row>
    <row r="18" spans="1:25" ht="19.5" customHeight="1">
      <c r="A18" s="198" t="s">
        <v>153</v>
      </c>
      <c r="B18" s="196">
        <v>2987</v>
      </c>
      <c r="C18" s="193">
        <v>3076</v>
      </c>
      <c r="D18" s="192">
        <v>0</v>
      </c>
      <c r="E18" s="193">
        <v>0</v>
      </c>
      <c r="F18" s="192">
        <f>SUM(B18:E18)</f>
        <v>6063</v>
      </c>
      <c r="G18" s="195">
        <f>F18/$F$9</f>
        <v>0.007241322475927948</v>
      </c>
      <c r="H18" s="196"/>
      <c r="I18" s="193"/>
      <c r="J18" s="192"/>
      <c r="K18" s="193"/>
      <c r="L18" s="192">
        <f>SUM(H18:K18)</f>
        <v>0</v>
      </c>
      <c r="M18" s="197" t="str">
        <f>IF(ISERROR(F18/L18-1),"         /0",(F18/L18-1))</f>
        <v>         /0</v>
      </c>
      <c r="N18" s="196">
        <v>7675</v>
      </c>
      <c r="O18" s="193">
        <v>6570</v>
      </c>
      <c r="P18" s="192"/>
      <c r="Q18" s="193"/>
      <c r="R18" s="192">
        <f>SUM(N18:Q18)</f>
        <v>14245</v>
      </c>
      <c r="S18" s="195">
        <f>R18/$R$9</f>
        <v>0.00747999907583023</v>
      </c>
      <c r="T18" s="196"/>
      <c r="U18" s="193"/>
      <c r="V18" s="192"/>
      <c r="W18" s="193"/>
      <c r="X18" s="192">
        <f>SUM(T18:W18)</f>
        <v>0</v>
      </c>
      <c r="Y18" s="191" t="str">
        <f>IF(ISERROR(R18/X18-1),"         /0",IF(R18/X18&gt;5,"  *  ",(R18/X18-1)))</f>
        <v>         /0</v>
      </c>
    </row>
    <row r="19" spans="1:25" ht="19.5" customHeight="1">
      <c r="A19" s="198" t="s">
        <v>190</v>
      </c>
      <c r="B19" s="196">
        <v>2622</v>
      </c>
      <c r="C19" s="193">
        <v>2211</v>
      </c>
      <c r="D19" s="192">
        <v>0</v>
      </c>
      <c r="E19" s="193">
        <v>0</v>
      </c>
      <c r="F19" s="192">
        <f t="shared" si="0"/>
        <v>4833</v>
      </c>
      <c r="G19" s="195">
        <f t="shared" si="1"/>
        <v>0.005772276352657062</v>
      </c>
      <c r="H19" s="196">
        <v>2779</v>
      </c>
      <c r="I19" s="193">
        <v>2611</v>
      </c>
      <c r="J19" s="192"/>
      <c r="K19" s="193"/>
      <c r="L19" s="192">
        <f t="shared" si="2"/>
        <v>5390</v>
      </c>
      <c r="M19" s="197">
        <f t="shared" si="3"/>
        <v>-0.10333951762523186</v>
      </c>
      <c r="N19" s="196">
        <v>5342</v>
      </c>
      <c r="O19" s="193">
        <v>4679</v>
      </c>
      <c r="P19" s="192"/>
      <c r="Q19" s="193"/>
      <c r="R19" s="192">
        <f t="shared" si="4"/>
        <v>10021</v>
      </c>
      <c r="S19" s="195">
        <f t="shared" si="5"/>
        <v>0.005261991627862038</v>
      </c>
      <c r="T19" s="196">
        <v>6759</v>
      </c>
      <c r="U19" s="193">
        <v>6200</v>
      </c>
      <c r="V19" s="192"/>
      <c r="W19" s="193"/>
      <c r="X19" s="192">
        <f t="shared" si="6"/>
        <v>12959</v>
      </c>
      <c r="Y19" s="191">
        <f t="shared" si="7"/>
        <v>-0.22671502430743118</v>
      </c>
    </row>
    <row r="20" spans="1:25" ht="19.5" customHeight="1">
      <c r="A20" s="198" t="s">
        <v>181</v>
      </c>
      <c r="B20" s="196">
        <v>1913</v>
      </c>
      <c r="C20" s="193">
        <v>2130</v>
      </c>
      <c r="D20" s="192">
        <v>0</v>
      </c>
      <c r="E20" s="193">
        <v>0</v>
      </c>
      <c r="F20" s="192">
        <f>SUM(B20:E20)</f>
        <v>4043</v>
      </c>
      <c r="G20" s="195">
        <f>F20/$F$9</f>
        <v>0.004828742663726982</v>
      </c>
      <c r="H20" s="196">
        <v>2545</v>
      </c>
      <c r="I20" s="193">
        <v>2385</v>
      </c>
      <c r="J20" s="192"/>
      <c r="K20" s="193"/>
      <c r="L20" s="192">
        <f>SUM(H20:K20)</f>
        <v>4930</v>
      </c>
      <c r="M20" s="197">
        <f>IF(ISERROR(F20/L20-1),"         /0",(F20/L20-1))</f>
        <v>-0.17991886409736313</v>
      </c>
      <c r="N20" s="196">
        <v>6088</v>
      </c>
      <c r="O20" s="193">
        <v>6285</v>
      </c>
      <c r="P20" s="192"/>
      <c r="Q20" s="193"/>
      <c r="R20" s="192">
        <f>SUM(N20:Q20)</f>
        <v>12373</v>
      </c>
      <c r="S20" s="195">
        <f>R20/$R$9</f>
        <v>0.006497018502298872</v>
      </c>
      <c r="T20" s="196">
        <v>8421</v>
      </c>
      <c r="U20" s="193">
        <v>8093</v>
      </c>
      <c r="V20" s="192"/>
      <c r="W20" s="193"/>
      <c r="X20" s="192">
        <f>SUM(T20:W20)</f>
        <v>16514</v>
      </c>
      <c r="Y20" s="191">
        <f>IF(ISERROR(R20/X20-1),"         /0",IF(R20/X20&gt;5,"  *  ",(R20/X20-1)))</f>
        <v>-0.2507569335109604</v>
      </c>
    </row>
    <row r="21" spans="1:25" ht="19.5" customHeight="1">
      <c r="A21" s="198" t="s">
        <v>182</v>
      </c>
      <c r="B21" s="196">
        <v>1220</v>
      </c>
      <c r="C21" s="193">
        <v>1238</v>
      </c>
      <c r="D21" s="192">
        <v>0</v>
      </c>
      <c r="E21" s="193">
        <v>0</v>
      </c>
      <c r="F21" s="192">
        <f t="shared" si="0"/>
        <v>2458</v>
      </c>
      <c r="G21" s="195">
        <f t="shared" si="1"/>
        <v>0.0029357035536584026</v>
      </c>
      <c r="H21" s="196">
        <v>390</v>
      </c>
      <c r="I21" s="193">
        <v>535</v>
      </c>
      <c r="J21" s="192"/>
      <c r="K21" s="193"/>
      <c r="L21" s="192">
        <f t="shared" si="2"/>
        <v>925</v>
      </c>
      <c r="M21" s="197">
        <f t="shared" si="3"/>
        <v>1.6572972972972972</v>
      </c>
      <c r="N21" s="196">
        <v>2742</v>
      </c>
      <c r="O21" s="193">
        <v>2719</v>
      </c>
      <c r="P21" s="192"/>
      <c r="Q21" s="193"/>
      <c r="R21" s="192">
        <f t="shared" si="4"/>
        <v>5461</v>
      </c>
      <c r="S21" s="195">
        <f t="shared" si="5"/>
        <v>0.002867551769260013</v>
      </c>
      <c r="T21" s="196">
        <v>1294</v>
      </c>
      <c r="U21" s="193">
        <v>2182</v>
      </c>
      <c r="V21" s="192"/>
      <c r="W21" s="193"/>
      <c r="X21" s="192">
        <f t="shared" si="6"/>
        <v>3476</v>
      </c>
      <c r="Y21" s="191">
        <f t="shared" si="7"/>
        <v>0.5710586881472957</v>
      </c>
    </row>
    <row r="22" spans="1:25" ht="19.5" customHeight="1">
      <c r="A22" s="198" t="s">
        <v>183</v>
      </c>
      <c r="B22" s="196">
        <v>1008</v>
      </c>
      <c r="C22" s="193">
        <v>755</v>
      </c>
      <c r="D22" s="192">
        <v>0</v>
      </c>
      <c r="E22" s="193">
        <v>0</v>
      </c>
      <c r="F22" s="192">
        <f t="shared" si="0"/>
        <v>1763</v>
      </c>
      <c r="G22" s="195">
        <f t="shared" si="1"/>
        <v>0.0021056327766882685</v>
      </c>
      <c r="H22" s="196">
        <v>381</v>
      </c>
      <c r="I22" s="193"/>
      <c r="J22" s="192"/>
      <c r="K22" s="193"/>
      <c r="L22" s="192">
        <f t="shared" si="2"/>
        <v>381</v>
      </c>
      <c r="M22" s="197">
        <f t="shared" si="3"/>
        <v>3.6272965879265096</v>
      </c>
      <c r="N22" s="196">
        <v>3993</v>
      </c>
      <c r="O22" s="193">
        <v>2335</v>
      </c>
      <c r="P22" s="192"/>
      <c r="Q22" s="193"/>
      <c r="R22" s="192">
        <f t="shared" si="4"/>
        <v>6328</v>
      </c>
      <c r="S22" s="195">
        <f t="shared" si="5"/>
        <v>0.0033228104002705297</v>
      </c>
      <c r="T22" s="196">
        <v>1526</v>
      </c>
      <c r="U22" s="193"/>
      <c r="V22" s="192"/>
      <c r="W22" s="193"/>
      <c r="X22" s="192">
        <f t="shared" si="6"/>
        <v>1526</v>
      </c>
      <c r="Y22" s="191">
        <f t="shared" si="7"/>
        <v>3.146788990825688</v>
      </c>
    </row>
    <row r="23" spans="1:25" ht="19.5" customHeight="1" thickBot="1">
      <c r="A23" s="198" t="s">
        <v>163</v>
      </c>
      <c r="B23" s="196">
        <v>101</v>
      </c>
      <c r="C23" s="193">
        <v>119</v>
      </c>
      <c r="D23" s="192">
        <v>2</v>
      </c>
      <c r="E23" s="193">
        <v>7</v>
      </c>
      <c r="F23" s="192">
        <f t="shared" si="0"/>
        <v>229</v>
      </c>
      <c r="G23" s="195">
        <f t="shared" si="1"/>
        <v>0.000273505335145555</v>
      </c>
      <c r="H23" s="196">
        <v>93</v>
      </c>
      <c r="I23" s="193">
        <v>198</v>
      </c>
      <c r="J23" s="192">
        <v>16</v>
      </c>
      <c r="K23" s="193">
        <v>8</v>
      </c>
      <c r="L23" s="192">
        <f t="shared" si="2"/>
        <v>315</v>
      </c>
      <c r="M23" s="197">
        <f t="shared" si="3"/>
        <v>-0.27301587301587305</v>
      </c>
      <c r="N23" s="196">
        <v>357</v>
      </c>
      <c r="O23" s="193">
        <v>418</v>
      </c>
      <c r="P23" s="192">
        <v>2</v>
      </c>
      <c r="Q23" s="193">
        <v>10</v>
      </c>
      <c r="R23" s="192">
        <f t="shared" si="4"/>
        <v>787</v>
      </c>
      <c r="S23" s="195">
        <f t="shared" si="5"/>
        <v>0.00041325091419293727</v>
      </c>
      <c r="T23" s="196">
        <v>252</v>
      </c>
      <c r="U23" s="193">
        <v>425</v>
      </c>
      <c r="V23" s="192">
        <v>24</v>
      </c>
      <c r="W23" s="193">
        <v>21</v>
      </c>
      <c r="X23" s="192">
        <f t="shared" si="6"/>
        <v>722</v>
      </c>
      <c r="Y23" s="191">
        <f t="shared" si="7"/>
        <v>0.09002770083102485</v>
      </c>
    </row>
    <row r="24" spans="1:25" s="246" customFormat="1" ht="19.5" customHeight="1">
      <c r="A24" s="255" t="s">
        <v>58</v>
      </c>
      <c r="B24" s="252">
        <f>SUM(B25:B41)</f>
        <v>118850</v>
      </c>
      <c r="C24" s="251">
        <f>SUM(C25:C41)</f>
        <v>113215</v>
      </c>
      <c r="D24" s="250">
        <f>SUM(D25:D41)</f>
        <v>321</v>
      </c>
      <c r="E24" s="251">
        <f>SUM(E25:E41)</f>
        <v>437</v>
      </c>
      <c r="F24" s="250">
        <f t="shared" si="0"/>
        <v>232823</v>
      </c>
      <c r="G24" s="253">
        <f t="shared" si="1"/>
        <v>0.27807132159211156</v>
      </c>
      <c r="H24" s="252">
        <f>SUM(H25:H41)</f>
        <v>115666</v>
      </c>
      <c r="I24" s="251">
        <f>SUM(I25:I41)</f>
        <v>108651</v>
      </c>
      <c r="J24" s="250">
        <f>SUM(J25:J41)</f>
        <v>8</v>
      </c>
      <c r="K24" s="251">
        <f>SUM(K25:K41)</f>
        <v>6</v>
      </c>
      <c r="L24" s="250">
        <f t="shared" si="2"/>
        <v>224331</v>
      </c>
      <c r="M24" s="254">
        <f t="shared" si="3"/>
        <v>0.03785477709277818</v>
      </c>
      <c r="N24" s="252">
        <f>SUM(N25:N41)</f>
        <v>241221</v>
      </c>
      <c r="O24" s="251">
        <f>SUM(O25:O41)</f>
        <v>237283</v>
      </c>
      <c r="P24" s="250">
        <f>SUM(P25:P41)</f>
        <v>3252</v>
      </c>
      <c r="Q24" s="251">
        <f>SUM(Q25:Q41)</f>
        <v>2352</v>
      </c>
      <c r="R24" s="250">
        <f t="shared" si="4"/>
        <v>484108</v>
      </c>
      <c r="S24" s="253">
        <f t="shared" si="5"/>
        <v>0.25420339716405904</v>
      </c>
      <c r="T24" s="252">
        <f>SUM(T25:T41)</f>
        <v>238046</v>
      </c>
      <c r="U24" s="251">
        <f>SUM(U25:U41)</f>
        <v>238856</v>
      </c>
      <c r="V24" s="250">
        <f>SUM(V25:V41)</f>
        <v>23</v>
      </c>
      <c r="W24" s="251">
        <f>SUM(W25:W41)</f>
        <v>26</v>
      </c>
      <c r="X24" s="250">
        <f t="shared" si="6"/>
        <v>476951</v>
      </c>
      <c r="Y24" s="247">
        <f t="shared" si="7"/>
        <v>0.015005734341682953</v>
      </c>
    </row>
    <row r="25" spans="1:25" ht="19.5" customHeight="1">
      <c r="A25" s="213" t="s">
        <v>151</v>
      </c>
      <c r="B25" s="210">
        <v>28617</v>
      </c>
      <c r="C25" s="208">
        <v>25200</v>
      </c>
      <c r="D25" s="209">
        <v>72</v>
      </c>
      <c r="E25" s="208">
        <v>45</v>
      </c>
      <c r="F25" s="209">
        <f t="shared" si="0"/>
        <v>53934</v>
      </c>
      <c r="G25" s="211">
        <f t="shared" si="1"/>
        <v>0.06441588098576578</v>
      </c>
      <c r="H25" s="210">
        <v>23391</v>
      </c>
      <c r="I25" s="208">
        <v>22183</v>
      </c>
      <c r="J25" s="209">
        <v>1</v>
      </c>
      <c r="K25" s="208">
        <v>0</v>
      </c>
      <c r="L25" s="209">
        <f t="shared" si="2"/>
        <v>45575</v>
      </c>
      <c r="M25" s="212">
        <f t="shared" si="3"/>
        <v>0.18341195831047719</v>
      </c>
      <c r="N25" s="210">
        <v>61827</v>
      </c>
      <c r="O25" s="208">
        <v>58378</v>
      </c>
      <c r="P25" s="209">
        <v>359</v>
      </c>
      <c r="Q25" s="208">
        <v>153</v>
      </c>
      <c r="R25" s="209">
        <f t="shared" si="4"/>
        <v>120717</v>
      </c>
      <c r="S25" s="211">
        <f t="shared" si="5"/>
        <v>0.06338806938834664</v>
      </c>
      <c r="T25" s="210">
        <v>51898</v>
      </c>
      <c r="U25" s="208">
        <v>51296</v>
      </c>
      <c r="V25" s="209">
        <v>4</v>
      </c>
      <c r="W25" s="208">
        <v>0</v>
      </c>
      <c r="X25" s="209">
        <f t="shared" si="6"/>
        <v>103198</v>
      </c>
      <c r="Y25" s="207">
        <f t="shared" si="7"/>
        <v>0.16976104188065655</v>
      </c>
    </row>
    <row r="26" spans="1:25" ht="19.5" customHeight="1">
      <c r="A26" s="213" t="s">
        <v>171</v>
      </c>
      <c r="B26" s="210">
        <v>20029</v>
      </c>
      <c r="C26" s="208">
        <v>21232</v>
      </c>
      <c r="D26" s="209">
        <v>0</v>
      </c>
      <c r="E26" s="208">
        <v>0</v>
      </c>
      <c r="F26" s="209">
        <f t="shared" si="0"/>
        <v>41261</v>
      </c>
      <c r="G26" s="211">
        <f t="shared" si="1"/>
        <v>0.04927992853030893</v>
      </c>
      <c r="H26" s="210">
        <v>22457</v>
      </c>
      <c r="I26" s="208">
        <v>21256</v>
      </c>
      <c r="J26" s="209"/>
      <c r="K26" s="208"/>
      <c r="L26" s="209">
        <f t="shared" si="2"/>
        <v>43713</v>
      </c>
      <c r="M26" s="212">
        <f t="shared" si="3"/>
        <v>-0.05609315306659346</v>
      </c>
      <c r="N26" s="210">
        <v>37406</v>
      </c>
      <c r="O26" s="208">
        <v>38318</v>
      </c>
      <c r="P26" s="209"/>
      <c r="Q26" s="208"/>
      <c r="R26" s="209">
        <f t="shared" si="4"/>
        <v>75724</v>
      </c>
      <c r="S26" s="211">
        <f t="shared" si="5"/>
        <v>0.039762404353679774</v>
      </c>
      <c r="T26" s="210">
        <v>43260</v>
      </c>
      <c r="U26" s="208">
        <v>42116</v>
      </c>
      <c r="V26" s="209"/>
      <c r="W26" s="208"/>
      <c r="X26" s="209">
        <f t="shared" si="6"/>
        <v>85376</v>
      </c>
      <c r="Y26" s="207">
        <f t="shared" si="7"/>
        <v>-0.11305284857571218</v>
      </c>
    </row>
    <row r="27" spans="1:25" ht="19.5" customHeight="1">
      <c r="A27" s="213" t="s">
        <v>172</v>
      </c>
      <c r="B27" s="210">
        <v>20310</v>
      </c>
      <c r="C27" s="208">
        <v>17916</v>
      </c>
      <c r="D27" s="209">
        <v>0</v>
      </c>
      <c r="E27" s="208">
        <v>0</v>
      </c>
      <c r="F27" s="209">
        <f t="shared" si="0"/>
        <v>38226</v>
      </c>
      <c r="G27" s="211">
        <f t="shared" si="1"/>
        <v>0.04565508707979906</v>
      </c>
      <c r="H27" s="210">
        <v>19418</v>
      </c>
      <c r="I27" s="208">
        <v>17821</v>
      </c>
      <c r="J27" s="209"/>
      <c r="K27" s="208"/>
      <c r="L27" s="209">
        <f t="shared" si="2"/>
        <v>37239</v>
      </c>
      <c r="M27" s="212">
        <f t="shared" si="3"/>
        <v>0.026504471118988127</v>
      </c>
      <c r="N27" s="210">
        <v>39700</v>
      </c>
      <c r="O27" s="208">
        <v>38185</v>
      </c>
      <c r="P27" s="209"/>
      <c r="Q27" s="208"/>
      <c r="R27" s="209">
        <f t="shared" si="4"/>
        <v>77885</v>
      </c>
      <c r="S27" s="211">
        <f t="shared" si="5"/>
        <v>0.04089713780421463</v>
      </c>
      <c r="T27" s="210">
        <v>37643</v>
      </c>
      <c r="U27" s="208">
        <v>38395</v>
      </c>
      <c r="V27" s="209"/>
      <c r="W27" s="208"/>
      <c r="X27" s="209">
        <f t="shared" si="6"/>
        <v>76038</v>
      </c>
      <c r="Y27" s="207">
        <f t="shared" si="7"/>
        <v>0.02429048633577957</v>
      </c>
    </row>
    <row r="28" spans="1:25" ht="19.5" customHeight="1">
      <c r="A28" s="213" t="s">
        <v>175</v>
      </c>
      <c r="B28" s="210">
        <v>12203</v>
      </c>
      <c r="C28" s="208">
        <v>11285</v>
      </c>
      <c r="D28" s="209">
        <v>0</v>
      </c>
      <c r="E28" s="208">
        <v>0</v>
      </c>
      <c r="F28" s="209">
        <f>SUM(B28:E28)</f>
        <v>23488</v>
      </c>
      <c r="G28" s="211">
        <f>F28/$F$9</f>
        <v>0.028052809222265485</v>
      </c>
      <c r="H28" s="210">
        <v>11012</v>
      </c>
      <c r="I28" s="208">
        <v>9899</v>
      </c>
      <c r="J28" s="209"/>
      <c r="K28" s="208"/>
      <c r="L28" s="209">
        <f>SUM(H28:K28)</f>
        <v>20911</v>
      </c>
      <c r="M28" s="212">
        <f>IF(ISERROR(F28/L28-1),"         /0",(F28/L28-1))</f>
        <v>0.12323657405193433</v>
      </c>
      <c r="N28" s="210">
        <v>24878</v>
      </c>
      <c r="O28" s="208">
        <v>23939</v>
      </c>
      <c r="P28" s="209"/>
      <c r="Q28" s="208"/>
      <c r="R28" s="209">
        <f>SUM(N28:Q28)</f>
        <v>48817</v>
      </c>
      <c r="S28" s="211">
        <f>R28/$R$9</f>
        <v>0.025633633898547163</v>
      </c>
      <c r="T28" s="210">
        <v>21577</v>
      </c>
      <c r="U28" s="208">
        <v>21436</v>
      </c>
      <c r="V28" s="209"/>
      <c r="W28" s="208"/>
      <c r="X28" s="209">
        <f>SUM(T28:W28)</f>
        <v>43013</v>
      </c>
      <c r="Y28" s="207">
        <f>IF(ISERROR(R28/X28-1),"         /0",IF(R28/X28&gt;5,"  *  ",(R28/X28-1)))</f>
        <v>0.13493594959663358</v>
      </c>
    </row>
    <row r="29" spans="1:25" ht="19.5" customHeight="1">
      <c r="A29" s="213" t="s">
        <v>178</v>
      </c>
      <c r="B29" s="210">
        <v>10437</v>
      </c>
      <c r="C29" s="208">
        <v>9604</v>
      </c>
      <c r="D29" s="209">
        <v>0</v>
      </c>
      <c r="E29" s="208">
        <v>0</v>
      </c>
      <c r="F29" s="209">
        <f t="shared" si="0"/>
        <v>20041</v>
      </c>
      <c r="G29" s="211">
        <f t="shared" si="1"/>
        <v>0.023935897037781956</v>
      </c>
      <c r="H29" s="210">
        <v>14837</v>
      </c>
      <c r="I29" s="208">
        <v>13133</v>
      </c>
      <c r="J29" s="209"/>
      <c r="K29" s="208"/>
      <c r="L29" s="209">
        <f t="shared" si="2"/>
        <v>27970</v>
      </c>
      <c r="M29" s="212">
        <f t="shared" si="3"/>
        <v>-0.28348230246692885</v>
      </c>
      <c r="N29" s="210">
        <v>21301</v>
      </c>
      <c r="O29" s="208">
        <v>20805</v>
      </c>
      <c r="P29" s="209"/>
      <c r="Q29" s="208"/>
      <c r="R29" s="209">
        <f t="shared" si="4"/>
        <v>42106</v>
      </c>
      <c r="S29" s="211">
        <f t="shared" si="5"/>
        <v>0.022109711554012472</v>
      </c>
      <c r="T29" s="210">
        <v>29318</v>
      </c>
      <c r="U29" s="208">
        <v>29310</v>
      </c>
      <c r="V29" s="209"/>
      <c r="W29" s="208"/>
      <c r="X29" s="209">
        <f t="shared" si="6"/>
        <v>58628</v>
      </c>
      <c r="Y29" s="207">
        <f t="shared" si="7"/>
        <v>-0.28181073889609065</v>
      </c>
    </row>
    <row r="30" spans="1:25" ht="19.5" customHeight="1">
      <c r="A30" s="213" t="s">
        <v>153</v>
      </c>
      <c r="B30" s="210">
        <v>5479</v>
      </c>
      <c r="C30" s="208">
        <v>5468</v>
      </c>
      <c r="D30" s="209">
        <v>0</v>
      </c>
      <c r="E30" s="208">
        <v>0</v>
      </c>
      <c r="F30" s="209">
        <f>SUM(B30:E30)</f>
        <v>10947</v>
      </c>
      <c r="G30" s="211">
        <f>F30/$F$9</f>
        <v>0.013074510497110876</v>
      </c>
      <c r="H30" s="210">
        <v>3689</v>
      </c>
      <c r="I30" s="208">
        <v>3596</v>
      </c>
      <c r="J30" s="209"/>
      <c r="K30" s="208"/>
      <c r="L30" s="209">
        <f>SUM(H30:K30)</f>
        <v>7285</v>
      </c>
      <c r="M30" s="212">
        <f>IF(ISERROR(F30/L30-1),"         /0",(F30/L30-1))</f>
        <v>0.5026767330130404</v>
      </c>
      <c r="N30" s="210">
        <v>11021</v>
      </c>
      <c r="O30" s="208">
        <v>11348</v>
      </c>
      <c r="P30" s="209"/>
      <c r="Q30" s="208"/>
      <c r="R30" s="209">
        <f>SUM(N30:Q30)</f>
        <v>22369</v>
      </c>
      <c r="S30" s="211">
        <f>R30/$R$9</f>
        <v>0.011745882718655417</v>
      </c>
      <c r="T30" s="210">
        <v>7652</v>
      </c>
      <c r="U30" s="208">
        <v>7790</v>
      </c>
      <c r="V30" s="209"/>
      <c r="W30" s="208"/>
      <c r="X30" s="209">
        <f>SUM(T30:W30)</f>
        <v>15442</v>
      </c>
      <c r="Y30" s="207">
        <f>IF(ISERROR(R30/X30-1),"         /0",IF(R30/X30&gt;5,"  *  ",(R30/X30-1)))</f>
        <v>0.4485817899235851</v>
      </c>
    </row>
    <row r="31" spans="1:25" ht="19.5" customHeight="1">
      <c r="A31" s="213" t="s">
        <v>152</v>
      </c>
      <c r="B31" s="210">
        <v>4724</v>
      </c>
      <c r="C31" s="208">
        <v>5049</v>
      </c>
      <c r="D31" s="209">
        <v>0</v>
      </c>
      <c r="E31" s="208">
        <v>0</v>
      </c>
      <c r="F31" s="209">
        <f>SUM(B31:E31)</f>
        <v>9773</v>
      </c>
      <c r="G31" s="211">
        <f>F31/$F$9</f>
        <v>0.011672347774574276</v>
      </c>
      <c r="H31" s="210">
        <v>6168</v>
      </c>
      <c r="I31" s="208">
        <v>5252</v>
      </c>
      <c r="J31" s="209"/>
      <c r="K31" s="208"/>
      <c r="L31" s="209">
        <f>SUM(H31:K31)</f>
        <v>11420</v>
      </c>
      <c r="M31" s="212">
        <f>IF(ISERROR(F31/L31-1),"         /0",(F31/L31-1))</f>
        <v>-0.14422066549912438</v>
      </c>
      <c r="N31" s="210">
        <v>10374</v>
      </c>
      <c r="O31" s="208">
        <v>11270</v>
      </c>
      <c r="P31" s="209"/>
      <c r="Q31" s="208"/>
      <c r="R31" s="209">
        <f>SUM(N31:Q31)</f>
        <v>21644</v>
      </c>
      <c r="S31" s="211">
        <f>R31/$R$9</f>
        <v>0.011365187784996103</v>
      </c>
      <c r="T31" s="210">
        <v>11886</v>
      </c>
      <c r="U31" s="208">
        <v>11723</v>
      </c>
      <c r="V31" s="209"/>
      <c r="W31" s="208"/>
      <c r="X31" s="209">
        <f>SUM(T31:W31)</f>
        <v>23609</v>
      </c>
      <c r="Y31" s="207">
        <f>IF(ISERROR(R31/X31-1),"         /0",IF(R31/X31&gt;5,"  *  ",(R31/X31-1)))</f>
        <v>-0.0832309712397814</v>
      </c>
    </row>
    <row r="32" spans="1:25" ht="19.5" customHeight="1">
      <c r="A32" s="213" t="s">
        <v>188</v>
      </c>
      <c r="B32" s="210">
        <v>4589</v>
      </c>
      <c r="C32" s="208">
        <v>3534</v>
      </c>
      <c r="D32" s="209">
        <v>0</v>
      </c>
      <c r="E32" s="208">
        <v>0</v>
      </c>
      <c r="F32" s="209">
        <f>SUM(B32:E32)</f>
        <v>8123</v>
      </c>
      <c r="G32" s="211">
        <f>F32/$F$9</f>
        <v>0.009701676145796258</v>
      </c>
      <c r="H32" s="210">
        <v>3935</v>
      </c>
      <c r="I32" s="208">
        <v>3347</v>
      </c>
      <c r="J32" s="209"/>
      <c r="K32" s="208"/>
      <c r="L32" s="209">
        <f>SUM(H32:K32)</f>
        <v>7282</v>
      </c>
      <c r="M32" s="212">
        <f>IF(ISERROR(F32/L32-1),"         /0",(F32/L32-1))</f>
        <v>0.1154902499313375</v>
      </c>
      <c r="N32" s="210">
        <v>8947</v>
      </c>
      <c r="O32" s="208">
        <v>8343</v>
      </c>
      <c r="P32" s="209"/>
      <c r="Q32" s="208"/>
      <c r="R32" s="209">
        <f>SUM(N32:Q32)</f>
        <v>17290</v>
      </c>
      <c r="S32" s="211">
        <f>R32/$R$9</f>
        <v>0.009078917797199345</v>
      </c>
      <c r="T32" s="210">
        <v>7790</v>
      </c>
      <c r="U32" s="208">
        <v>7631</v>
      </c>
      <c r="V32" s="209"/>
      <c r="W32" s="208"/>
      <c r="X32" s="209">
        <f>SUM(T32:W32)</f>
        <v>15421</v>
      </c>
      <c r="Y32" s="207">
        <f>IF(ISERROR(R32/X32-1),"         /0",IF(R32/X32&gt;5,"  *  ",(R32/X32-1)))</f>
        <v>0.12119836586472998</v>
      </c>
    </row>
    <row r="33" spans="1:25" ht="19.5" customHeight="1">
      <c r="A33" s="213" t="s">
        <v>191</v>
      </c>
      <c r="B33" s="210">
        <v>2159</v>
      </c>
      <c r="C33" s="208">
        <v>2833</v>
      </c>
      <c r="D33" s="209">
        <v>0</v>
      </c>
      <c r="E33" s="208">
        <v>0</v>
      </c>
      <c r="F33" s="209">
        <f>SUM(B33:E33)</f>
        <v>4992</v>
      </c>
      <c r="G33" s="211">
        <f>F33/$F$9</f>
        <v>0.005962177436884763</v>
      </c>
      <c r="H33" s="210"/>
      <c r="I33" s="208"/>
      <c r="J33" s="209"/>
      <c r="K33" s="208"/>
      <c r="L33" s="209">
        <f>SUM(H33:K33)</f>
        <v>0</v>
      </c>
      <c r="M33" s="212" t="str">
        <f>IF(ISERROR(F33/L33-1),"         /0",(F33/L33-1))</f>
        <v>         /0</v>
      </c>
      <c r="N33" s="210">
        <v>6409</v>
      </c>
      <c r="O33" s="208">
        <v>6291</v>
      </c>
      <c r="P33" s="209"/>
      <c r="Q33" s="208"/>
      <c r="R33" s="209">
        <f>SUM(N33:Q33)</f>
        <v>12700</v>
      </c>
      <c r="S33" s="211">
        <f>R33/$R$9</f>
        <v>0.006668725044790728</v>
      </c>
      <c r="T33" s="210"/>
      <c r="U33" s="208"/>
      <c r="V33" s="209"/>
      <c r="W33" s="208"/>
      <c r="X33" s="209">
        <f>SUM(T33:W33)</f>
        <v>0</v>
      </c>
      <c r="Y33" s="207" t="str">
        <f>IF(ISERROR(R33/X33-1),"         /0",IF(R33/X33&gt;5,"  *  ",(R33/X33-1)))</f>
        <v>         /0</v>
      </c>
    </row>
    <row r="34" spans="1:25" ht="19.5" customHeight="1">
      <c r="A34" s="213" t="s">
        <v>192</v>
      </c>
      <c r="B34" s="210">
        <v>2695</v>
      </c>
      <c r="C34" s="208">
        <v>2061</v>
      </c>
      <c r="D34" s="209">
        <v>0</v>
      </c>
      <c r="E34" s="208">
        <v>0</v>
      </c>
      <c r="F34" s="209">
        <f>SUM(B34:E34)</f>
        <v>4756</v>
      </c>
      <c r="G34" s="211">
        <f>F34/$F$9</f>
        <v>0.005680311676647422</v>
      </c>
      <c r="H34" s="210"/>
      <c r="I34" s="208"/>
      <c r="J34" s="209"/>
      <c r="K34" s="208"/>
      <c r="L34" s="209">
        <f>SUM(H34:K34)</f>
        <v>0</v>
      </c>
      <c r="M34" s="212" t="str">
        <f>IF(ISERROR(F34/L34-1),"         /0",(F34/L34-1))</f>
        <v>         /0</v>
      </c>
      <c r="N34" s="210">
        <v>2695</v>
      </c>
      <c r="O34" s="208">
        <v>2061</v>
      </c>
      <c r="P34" s="209"/>
      <c r="Q34" s="208"/>
      <c r="R34" s="209">
        <f>SUM(N34:Q34)</f>
        <v>4756</v>
      </c>
      <c r="S34" s="211">
        <f>R34/$R$9</f>
        <v>0.0024973587648050946</v>
      </c>
      <c r="T34" s="210"/>
      <c r="U34" s="208"/>
      <c r="V34" s="209"/>
      <c r="W34" s="208"/>
      <c r="X34" s="209">
        <f>SUM(T34:W34)</f>
        <v>0</v>
      </c>
      <c r="Y34" s="207" t="str">
        <f>IF(ISERROR(R34/X34-1),"         /0",IF(R34/X34&gt;5,"  *  ",(R34/X34-1)))</f>
        <v>         /0</v>
      </c>
    </row>
    <row r="35" spans="1:25" ht="19.5" customHeight="1">
      <c r="A35" s="213" t="s">
        <v>193</v>
      </c>
      <c r="B35" s="210">
        <v>2218</v>
      </c>
      <c r="C35" s="208">
        <v>2282</v>
      </c>
      <c r="D35" s="209">
        <v>0</v>
      </c>
      <c r="E35" s="208">
        <v>0</v>
      </c>
      <c r="F35" s="209">
        <f>SUM(B35:E35)</f>
        <v>4500</v>
      </c>
      <c r="G35" s="211">
        <f>F35/$F$9</f>
        <v>0.0053745589875764084</v>
      </c>
      <c r="H35" s="210">
        <v>1157</v>
      </c>
      <c r="I35" s="208">
        <v>1266</v>
      </c>
      <c r="J35" s="209"/>
      <c r="K35" s="208"/>
      <c r="L35" s="209">
        <f>SUM(H35:K35)</f>
        <v>2423</v>
      </c>
      <c r="M35" s="212">
        <f>IF(ISERROR(F35/L35-1),"         /0",(F35/L35-1))</f>
        <v>0.8572018159306645</v>
      </c>
      <c r="N35" s="210">
        <v>5064</v>
      </c>
      <c r="O35" s="208">
        <v>4965</v>
      </c>
      <c r="P35" s="209"/>
      <c r="Q35" s="208"/>
      <c r="R35" s="209">
        <f>SUM(N35:Q35)</f>
        <v>10029</v>
      </c>
      <c r="S35" s="211">
        <f>R35/$R$9</f>
        <v>0.005266192399543796</v>
      </c>
      <c r="T35" s="210">
        <v>2887</v>
      </c>
      <c r="U35" s="208">
        <v>3003</v>
      </c>
      <c r="V35" s="209"/>
      <c r="W35" s="208"/>
      <c r="X35" s="209">
        <f>SUM(T35:W35)</f>
        <v>5890</v>
      </c>
      <c r="Y35" s="207">
        <f>IF(ISERROR(R35/X35-1),"         /0",IF(R35/X35&gt;5,"  *  ",(R35/X35-1)))</f>
        <v>0.7027164685908318</v>
      </c>
    </row>
    <row r="36" spans="1:25" ht="19.5" customHeight="1">
      <c r="A36" s="213" t="s">
        <v>156</v>
      </c>
      <c r="B36" s="210">
        <v>2242</v>
      </c>
      <c r="C36" s="208">
        <v>1941</v>
      </c>
      <c r="D36" s="209">
        <v>0</v>
      </c>
      <c r="E36" s="208">
        <v>0</v>
      </c>
      <c r="F36" s="209">
        <f>SUM(B36:E36)</f>
        <v>4183</v>
      </c>
      <c r="G36" s="211">
        <f>F36/$F$9</f>
        <v>0.004995951165562692</v>
      </c>
      <c r="H36" s="210">
        <v>1966</v>
      </c>
      <c r="I36" s="208">
        <v>1663</v>
      </c>
      <c r="J36" s="209"/>
      <c r="K36" s="208"/>
      <c r="L36" s="209">
        <f>SUM(H36:K36)</f>
        <v>3629</v>
      </c>
      <c r="M36" s="212">
        <f>IF(ISERROR(F36/L36-1),"         /0",(F36/L36-1))</f>
        <v>0.15265913474786452</v>
      </c>
      <c r="N36" s="210">
        <v>5112</v>
      </c>
      <c r="O36" s="208">
        <v>4078</v>
      </c>
      <c r="P36" s="209"/>
      <c r="Q36" s="208"/>
      <c r="R36" s="209">
        <f>SUM(N36:Q36)</f>
        <v>9190</v>
      </c>
      <c r="S36" s="211">
        <f>R36/$R$9</f>
        <v>0.0048256364694194325</v>
      </c>
      <c r="T36" s="210">
        <v>5291</v>
      </c>
      <c r="U36" s="208">
        <v>4004</v>
      </c>
      <c r="V36" s="209"/>
      <c r="W36" s="208"/>
      <c r="X36" s="209">
        <f>SUM(T36:W36)</f>
        <v>9295</v>
      </c>
      <c r="Y36" s="207">
        <f>IF(ISERROR(R36/X36-1),"         /0",IF(R36/X36&gt;5,"  *  ",(R36/X36-1)))</f>
        <v>-0.011296395911780555</v>
      </c>
    </row>
    <row r="37" spans="1:25" ht="19.5" customHeight="1">
      <c r="A37" s="213" t="s">
        <v>195</v>
      </c>
      <c r="B37" s="210">
        <v>1455</v>
      </c>
      <c r="C37" s="208">
        <v>2247</v>
      </c>
      <c r="D37" s="209">
        <v>0</v>
      </c>
      <c r="E37" s="208">
        <v>0</v>
      </c>
      <c r="F37" s="209">
        <f t="shared" si="0"/>
        <v>3702</v>
      </c>
      <c r="G37" s="211">
        <f t="shared" si="1"/>
        <v>0.004421470527112859</v>
      </c>
      <c r="H37" s="210">
        <v>2914</v>
      </c>
      <c r="I37" s="208">
        <v>3062</v>
      </c>
      <c r="J37" s="209"/>
      <c r="K37" s="208"/>
      <c r="L37" s="209">
        <f t="shared" si="2"/>
        <v>5976</v>
      </c>
      <c r="M37" s="212">
        <f t="shared" si="3"/>
        <v>-0.3805220883534136</v>
      </c>
      <c r="N37" s="210">
        <v>2776</v>
      </c>
      <c r="O37" s="208">
        <v>3917</v>
      </c>
      <c r="P37" s="209"/>
      <c r="Q37" s="208"/>
      <c r="R37" s="209">
        <f t="shared" si="4"/>
        <v>6693</v>
      </c>
      <c r="S37" s="211">
        <f t="shared" si="5"/>
        <v>0.003514470608250736</v>
      </c>
      <c r="T37" s="210">
        <v>6280</v>
      </c>
      <c r="U37" s="208">
        <v>7258</v>
      </c>
      <c r="V37" s="209"/>
      <c r="W37" s="208"/>
      <c r="X37" s="209">
        <f t="shared" si="6"/>
        <v>13538</v>
      </c>
      <c r="Y37" s="207">
        <f t="shared" si="7"/>
        <v>-0.5056138277441277</v>
      </c>
    </row>
    <row r="38" spans="1:25" ht="19.5" customHeight="1">
      <c r="A38" s="213" t="s">
        <v>182</v>
      </c>
      <c r="B38" s="210">
        <v>1167</v>
      </c>
      <c r="C38" s="208">
        <v>2219</v>
      </c>
      <c r="D38" s="209">
        <v>0</v>
      </c>
      <c r="E38" s="208">
        <v>0</v>
      </c>
      <c r="F38" s="209">
        <f t="shared" si="0"/>
        <v>3386</v>
      </c>
      <c r="G38" s="211">
        <f t="shared" si="1"/>
        <v>0.0040440570515408265</v>
      </c>
      <c r="H38" s="210">
        <v>1045</v>
      </c>
      <c r="I38" s="208">
        <v>2150</v>
      </c>
      <c r="J38" s="209"/>
      <c r="K38" s="208"/>
      <c r="L38" s="209">
        <f t="shared" si="2"/>
        <v>3195</v>
      </c>
      <c r="M38" s="212">
        <f t="shared" si="3"/>
        <v>0.05978090766823163</v>
      </c>
      <c r="N38" s="210">
        <v>2644</v>
      </c>
      <c r="O38" s="208">
        <v>4696</v>
      </c>
      <c r="P38" s="209"/>
      <c r="Q38" s="208"/>
      <c r="R38" s="209">
        <f t="shared" si="4"/>
        <v>7340</v>
      </c>
      <c r="S38" s="211">
        <f t="shared" si="5"/>
        <v>0.003854208018012909</v>
      </c>
      <c r="T38" s="210">
        <v>2113</v>
      </c>
      <c r="U38" s="208">
        <v>3872</v>
      </c>
      <c r="V38" s="209"/>
      <c r="W38" s="208"/>
      <c r="X38" s="209">
        <f t="shared" si="6"/>
        <v>5985</v>
      </c>
      <c r="Y38" s="207">
        <f t="shared" si="7"/>
        <v>0.2263993316624895</v>
      </c>
    </row>
    <row r="39" spans="1:25" ht="19.5" customHeight="1">
      <c r="A39" s="213" t="s">
        <v>373</v>
      </c>
      <c r="B39" s="210">
        <v>0</v>
      </c>
      <c r="C39" s="208">
        <v>0</v>
      </c>
      <c r="D39" s="209">
        <v>237</v>
      </c>
      <c r="E39" s="208">
        <v>377</v>
      </c>
      <c r="F39" s="209">
        <f t="shared" si="0"/>
        <v>614</v>
      </c>
      <c r="G39" s="211">
        <f t="shared" si="1"/>
        <v>0.0007333287151937588</v>
      </c>
      <c r="H39" s="210"/>
      <c r="I39" s="208"/>
      <c r="J39" s="209"/>
      <c r="K39" s="208"/>
      <c r="L39" s="209">
        <f t="shared" si="2"/>
        <v>0</v>
      </c>
      <c r="M39" s="212" t="str">
        <f t="shared" si="3"/>
        <v>         /0</v>
      </c>
      <c r="N39" s="210"/>
      <c r="O39" s="208"/>
      <c r="P39" s="209">
        <v>1411</v>
      </c>
      <c r="Q39" s="208">
        <v>1738</v>
      </c>
      <c r="R39" s="209">
        <f t="shared" si="4"/>
        <v>3149</v>
      </c>
      <c r="S39" s="211">
        <f t="shared" si="5"/>
        <v>0.0016535287532319688</v>
      </c>
      <c r="T39" s="210"/>
      <c r="U39" s="208"/>
      <c r="V39" s="209"/>
      <c r="W39" s="208"/>
      <c r="X39" s="209">
        <f t="shared" si="6"/>
        <v>0</v>
      </c>
      <c r="Y39" s="207" t="str">
        <f t="shared" si="7"/>
        <v>         /0</v>
      </c>
    </row>
    <row r="40" spans="1:25" ht="19.5" customHeight="1">
      <c r="A40" s="213" t="s">
        <v>374</v>
      </c>
      <c r="B40" s="210">
        <v>314</v>
      </c>
      <c r="C40" s="208">
        <v>291</v>
      </c>
      <c r="D40" s="209">
        <v>0</v>
      </c>
      <c r="E40" s="208">
        <v>0</v>
      </c>
      <c r="F40" s="209">
        <f t="shared" si="0"/>
        <v>605</v>
      </c>
      <c r="G40" s="211">
        <f t="shared" si="1"/>
        <v>0.000722579597218606</v>
      </c>
      <c r="H40" s="210">
        <v>218</v>
      </c>
      <c r="I40" s="208">
        <v>254</v>
      </c>
      <c r="J40" s="209">
        <v>0</v>
      </c>
      <c r="K40" s="208">
        <v>0</v>
      </c>
      <c r="L40" s="209">
        <f t="shared" si="2"/>
        <v>472</v>
      </c>
      <c r="M40" s="212" t="s">
        <v>48</v>
      </c>
      <c r="N40" s="210">
        <v>638</v>
      </c>
      <c r="O40" s="208">
        <v>590</v>
      </c>
      <c r="P40" s="209">
        <v>0</v>
      </c>
      <c r="Q40" s="208">
        <v>0</v>
      </c>
      <c r="R40" s="209">
        <f t="shared" si="4"/>
        <v>1228</v>
      </c>
      <c r="S40" s="211">
        <f t="shared" si="5"/>
        <v>0.0006448184531498436</v>
      </c>
      <c r="T40" s="210">
        <v>459</v>
      </c>
      <c r="U40" s="208">
        <v>424</v>
      </c>
      <c r="V40" s="209">
        <v>0</v>
      </c>
      <c r="W40" s="208">
        <v>0</v>
      </c>
      <c r="X40" s="209">
        <f t="shared" si="6"/>
        <v>883</v>
      </c>
      <c r="Y40" s="207">
        <f t="shared" si="7"/>
        <v>0.39071347678369195</v>
      </c>
    </row>
    <row r="41" spans="1:25" ht="19.5" customHeight="1" thickBot="1">
      <c r="A41" s="213" t="s">
        <v>163</v>
      </c>
      <c r="B41" s="210">
        <v>212</v>
      </c>
      <c r="C41" s="208">
        <v>53</v>
      </c>
      <c r="D41" s="209">
        <v>12</v>
      </c>
      <c r="E41" s="208">
        <v>15</v>
      </c>
      <c r="F41" s="209">
        <f t="shared" si="0"/>
        <v>292</v>
      </c>
      <c r="G41" s="211">
        <f t="shared" si="1"/>
        <v>0.00034874916097162473</v>
      </c>
      <c r="H41" s="210">
        <v>3459</v>
      </c>
      <c r="I41" s="208">
        <v>3769</v>
      </c>
      <c r="J41" s="209">
        <v>7</v>
      </c>
      <c r="K41" s="208">
        <v>6</v>
      </c>
      <c r="L41" s="209">
        <f t="shared" si="2"/>
        <v>7241</v>
      </c>
      <c r="M41" s="212" t="s">
        <v>48</v>
      </c>
      <c r="N41" s="210">
        <v>429</v>
      </c>
      <c r="O41" s="208">
        <v>99</v>
      </c>
      <c r="P41" s="209">
        <v>1482</v>
      </c>
      <c r="Q41" s="208">
        <v>461</v>
      </c>
      <c r="R41" s="209">
        <f t="shared" si="4"/>
        <v>2471</v>
      </c>
      <c r="S41" s="211">
        <f t="shared" si="5"/>
        <v>0.0012975133532029835</v>
      </c>
      <c r="T41" s="210">
        <v>9992</v>
      </c>
      <c r="U41" s="208">
        <v>10598</v>
      </c>
      <c r="V41" s="209">
        <v>19</v>
      </c>
      <c r="W41" s="208">
        <v>26</v>
      </c>
      <c r="X41" s="209">
        <f t="shared" si="6"/>
        <v>20635</v>
      </c>
      <c r="Y41" s="207">
        <f t="shared" si="7"/>
        <v>-0.880251999030773</v>
      </c>
    </row>
    <row r="42" spans="1:25" s="246" customFormat="1" ht="19.5" customHeight="1">
      <c r="A42" s="255" t="s">
        <v>57</v>
      </c>
      <c r="B42" s="252">
        <f>SUM(B43:B52)</f>
        <v>56215</v>
      </c>
      <c r="C42" s="251">
        <f>SUM(C43:C52)</f>
        <v>45155</v>
      </c>
      <c r="D42" s="250">
        <f>SUM(D43:D52)</f>
        <v>27</v>
      </c>
      <c r="E42" s="251">
        <f>SUM(E43:E52)</f>
        <v>27</v>
      </c>
      <c r="F42" s="250">
        <f t="shared" si="0"/>
        <v>101424</v>
      </c>
      <c r="G42" s="253">
        <f t="shared" si="1"/>
        <v>0.12113539350132214</v>
      </c>
      <c r="H42" s="252">
        <f>SUM(H43:H52)</f>
        <v>46356</v>
      </c>
      <c r="I42" s="251">
        <f>SUM(I43:I52)</f>
        <v>38035</v>
      </c>
      <c r="J42" s="250">
        <f>SUM(J43:J52)</f>
        <v>29</v>
      </c>
      <c r="K42" s="251">
        <f>SUM(K43:K52)</f>
        <v>0</v>
      </c>
      <c r="L42" s="250">
        <f t="shared" si="2"/>
        <v>84420</v>
      </c>
      <c r="M42" s="254">
        <f t="shared" si="3"/>
        <v>0.2014214641080312</v>
      </c>
      <c r="N42" s="252">
        <f>SUM(N43:N52)</f>
        <v>123453</v>
      </c>
      <c r="O42" s="251">
        <f>SUM(O43:O52)</f>
        <v>105525</v>
      </c>
      <c r="P42" s="250">
        <f>SUM(P43:P52)</f>
        <v>55</v>
      </c>
      <c r="Q42" s="251">
        <f>SUM(Q43:Q52)</f>
        <v>27</v>
      </c>
      <c r="R42" s="250">
        <f t="shared" si="4"/>
        <v>229060</v>
      </c>
      <c r="S42" s="253">
        <f t="shared" si="5"/>
        <v>0.12027859517793418</v>
      </c>
      <c r="T42" s="252">
        <f>SUM(T43:T52)</f>
        <v>106421</v>
      </c>
      <c r="U42" s="251">
        <f>SUM(U43:U52)</f>
        <v>89956</v>
      </c>
      <c r="V42" s="250">
        <f>SUM(V43:V52)</f>
        <v>35</v>
      </c>
      <c r="W42" s="251">
        <f>SUM(W43:W52)</f>
        <v>0</v>
      </c>
      <c r="X42" s="250">
        <f t="shared" si="6"/>
        <v>196412</v>
      </c>
      <c r="Y42" s="247">
        <f t="shared" si="7"/>
        <v>0.1662220230943119</v>
      </c>
    </row>
    <row r="43" spans="1:25" ht="19.5" customHeight="1">
      <c r="A43" s="213" t="s">
        <v>151</v>
      </c>
      <c r="B43" s="210">
        <v>28994</v>
      </c>
      <c r="C43" s="208">
        <v>22130</v>
      </c>
      <c r="D43" s="209">
        <v>10</v>
      </c>
      <c r="E43" s="208">
        <v>0</v>
      </c>
      <c r="F43" s="209">
        <f t="shared" si="0"/>
        <v>51134</v>
      </c>
      <c r="G43" s="211">
        <f t="shared" si="1"/>
        <v>0.06107171094905157</v>
      </c>
      <c r="H43" s="210">
        <v>23286</v>
      </c>
      <c r="I43" s="208">
        <v>18745</v>
      </c>
      <c r="J43" s="209">
        <v>29</v>
      </c>
      <c r="K43" s="208">
        <v>0</v>
      </c>
      <c r="L43" s="209">
        <f t="shared" si="2"/>
        <v>42060</v>
      </c>
      <c r="M43" s="212">
        <f t="shared" si="3"/>
        <v>0.21573941987636713</v>
      </c>
      <c r="N43" s="210">
        <v>62907</v>
      </c>
      <c r="O43" s="208">
        <v>51979</v>
      </c>
      <c r="P43" s="209">
        <v>38</v>
      </c>
      <c r="Q43" s="208">
        <v>0</v>
      </c>
      <c r="R43" s="209">
        <f t="shared" si="4"/>
        <v>114924</v>
      </c>
      <c r="S43" s="211">
        <f t="shared" si="5"/>
        <v>0.06034618559429367</v>
      </c>
      <c r="T43" s="210">
        <v>51345</v>
      </c>
      <c r="U43" s="208">
        <v>45305</v>
      </c>
      <c r="V43" s="209">
        <v>35</v>
      </c>
      <c r="W43" s="208">
        <v>0</v>
      </c>
      <c r="X43" s="192">
        <f t="shared" si="6"/>
        <v>96685</v>
      </c>
      <c r="Y43" s="207">
        <f t="shared" si="7"/>
        <v>0.18864353312302828</v>
      </c>
    </row>
    <row r="44" spans="1:25" ht="19.5" customHeight="1">
      <c r="A44" s="213" t="s">
        <v>180</v>
      </c>
      <c r="B44" s="210">
        <v>9368</v>
      </c>
      <c r="C44" s="208">
        <v>7652</v>
      </c>
      <c r="D44" s="209">
        <v>0</v>
      </c>
      <c r="E44" s="208">
        <v>0</v>
      </c>
      <c r="F44" s="209">
        <f t="shared" si="0"/>
        <v>17020</v>
      </c>
      <c r="G44" s="211">
        <f t="shared" si="1"/>
        <v>0.02032777643745566</v>
      </c>
      <c r="H44" s="210">
        <v>7899</v>
      </c>
      <c r="I44" s="208">
        <v>7467</v>
      </c>
      <c r="J44" s="209"/>
      <c r="K44" s="208"/>
      <c r="L44" s="209">
        <f t="shared" si="2"/>
        <v>15366</v>
      </c>
      <c r="M44" s="212">
        <f t="shared" si="3"/>
        <v>0.10764024469608224</v>
      </c>
      <c r="N44" s="210">
        <v>21042</v>
      </c>
      <c r="O44" s="208">
        <v>18950</v>
      </c>
      <c r="P44" s="209"/>
      <c r="Q44" s="208"/>
      <c r="R44" s="209">
        <f t="shared" si="4"/>
        <v>39992</v>
      </c>
      <c r="S44" s="211">
        <f t="shared" si="5"/>
        <v>0.020999657637107937</v>
      </c>
      <c r="T44" s="210">
        <v>17310</v>
      </c>
      <c r="U44" s="208">
        <v>16658</v>
      </c>
      <c r="V44" s="209"/>
      <c r="W44" s="208"/>
      <c r="X44" s="192">
        <f t="shared" si="6"/>
        <v>33968</v>
      </c>
      <c r="Y44" s="207">
        <f t="shared" si="7"/>
        <v>0.17734338200659439</v>
      </c>
    </row>
    <row r="45" spans="1:25" ht="19.5" customHeight="1">
      <c r="A45" s="213" t="s">
        <v>185</v>
      </c>
      <c r="B45" s="210">
        <v>5778</v>
      </c>
      <c r="C45" s="208">
        <v>5356</v>
      </c>
      <c r="D45" s="209">
        <v>0</v>
      </c>
      <c r="E45" s="208">
        <v>0</v>
      </c>
      <c r="F45" s="209">
        <f aca="true" t="shared" si="8" ref="F45:F52">SUM(B45:E45)</f>
        <v>11134</v>
      </c>
      <c r="G45" s="211">
        <f aca="true" t="shared" si="9" ref="G45:G52">F45/$F$9</f>
        <v>0.013297853281705718</v>
      </c>
      <c r="H45" s="210">
        <v>5843</v>
      </c>
      <c r="I45" s="208">
        <v>5614</v>
      </c>
      <c r="J45" s="209"/>
      <c r="K45" s="208"/>
      <c r="L45" s="209">
        <f aca="true" t="shared" si="10" ref="L45:L52">SUM(H45:K45)</f>
        <v>11457</v>
      </c>
      <c r="M45" s="212">
        <f aca="true" t="shared" si="11" ref="M45:M52">IF(ISERROR(F45/L45-1),"         /0",(F45/L45-1))</f>
        <v>-0.028192371475953548</v>
      </c>
      <c r="N45" s="210">
        <v>12304</v>
      </c>
      <c r="O45" s="208">
        <v>11016</v>
      </c>
      <c r="P45" s="209"/>
      <c r="Q45" s="208"/>
      <c r="R45" s="209">
        <f aca="true" t="shared" si="12" ref="R45:R52">SUM(N45:Q45)</f>
        <v>23320</v>
      </c>
      <c r="S45" s="211">
        <f aca="true" t="shared" si="13" ref="S45:S52">R45/$R$9</f>
        <v>0.012245249452324391</v>
      </c>
      <c r="T45" s="210">
        <v>12632</v>
      </c>
      <c r="U45" s="208">
        <v>12750</v>
      </c>
      <c r="V45" s="209"/>
      <c r="W45" s="208"/>
      <c r="X45" s="192">
        <f aca="true" t="shared" si="14" ref="X45:X52">SUM(T45:W45)</f>
        <v>25382</v>
      </c>
      <c r="Y45" s="207">
        <f aca="true" t="shared" si="15" ref="Y45:Y52">IF(ISERROR(R45/X45-1),"         /0",IF(R45/X45&gt;5,"  *  ",(R45/X45-1)))</f>
        <v>-0.08123867307540777</v>
      </c>
    </row>
    <row r="46" spans="1:25" ht="19.5" customHeight="1">
      <c r="A46" s="213" t="s">
        <v>184</v>
      </c>
      <c r="B46" s="210">
        <v>5612</v>
      </c>
      <c r="C46" s="208">
        <v>5177</v>
      </c>
      <c r="D46" s="209">
        <v>0</v>
      </c>
      <c r="E46" s="208">
        <v>0</v>
      </c>
      <c r="F46" s="209">
        <f t="shared" si="8"/>
        <v>10789</v>
      </c>
      <c r="G46" s="211">
        <f t="shared" si="9"/>
        <v>0.01288580375932486</v>
      </c>
      <c r="H46" s="210">
        <v>5551</v>
      </c>
      <c r="I46" s="208">
        <v>5195</v>
      </c>
      <c r="J46" s="209"/>
      <c r="K46" s="208"/>
      <c r="L46" s="209">
        <f t="shared" si="10"/>
        <v>10746</v>
      </c>
      <c r="M46" s="212">
        <f t="shared" si="11"/>
        <v>0.004001488926111962</v>
      </c>
      <c r="N46" s="210">
        <v>11735</v>
      </c>
      <c r="O46" s="208">
        <v>11115</v>
      </c>
      <c r="P46" s="209"/>
      <c r="Q46" s="208"/>
      <c r="R46" s="209">
        <f t="shared" si="12"/>
        <v>22850</v>
      </c>
      <c r="S46" s="211">
        <f t="shared" si="13"/>
        <v>0.011998454116021113</v>
      </c>
      <c r="T46" s="210">
        <v>12826</v>
      </c>
      <c r="U46" s="208">
        <v>12330</v>
      </c>
      <c r="V46" s="209"/>
      <c r="W46" s="208"/>
      <c r="X46" s="192">
        <f t="shared" si="14"/>
        <v>25156</v>
      </c>
      <c r="Y46" s="207">
        <f t="shared" si="15"/>
        <v>-0.0916679917315949</v>
      </c>
    </row>
    <row r="47" spans="1:25" ht="19.5" customHeight="1">
      <c r="A47" s="213" t="s">
        <v>189</v>
      </c>
      <c r="B47" s="210">
        <v>3151</v>
      </c>
      <c r="C47" s="208">
        <v>3113</v>
      </c>
      <c r="D47" s="209">
        <v>0</v>
      </c>
      <c r="E47" s="208">
        <v>0</v>
      </c>
      <c r="F47" s="209">
        <f>SUM(B47:E47)</f>
        <v>6264</v>
      </c>
      <c r="G47" s="211">
        <f>F47/$F$9</f>
        <v>0.00748138611070636</v>
      </c>
      <c r="H47" s="210"/>
      <c r="I47" s="208"/>
      <c r="J47" s="209"/>
      <c r="K47" s="208"/>
      <c r="L47" s="209">
        <f>SUM(H47:K47)</f>
        <v>0</v>
      </c>
      <c r="M47" s="212" t="str">
        <f>IF(ISERROR(F47/L47-1),"         /0",(F47/L47-1))</f>
        <v>         /0</v>
      </c>
      <c r="N47" s="210">
        <v>6865</v>
      </c>
      <c r="O47" s="208">
        <v>6839</v>
      </c>
      <c r="P47" s="209"/>
      <c r="Q47" s="208"/>
      <c r="R47" s="209">
        <f>SUM(N47:Q47)</f>
        <v>13704</v>
      </c>
      <c r="S47" s="211">
        <f>R47/$R$9</f>
        <v>0.007195921890851349</v>
      </c>
      <c r="T47" s="210"/>
      <c r="U47" s="208"/>
      <c r="V47" s="209"/>
      <c r="W47" s="208"/>
      <c r="X47" s="192">
        <f>SUM(T47:W47)</f>
        <v>0</v>
      </c>
      <c r="Y47" s="207" t="str">
        <f>IF(ISERROR(R47/X47-1),"         /0",IF(R47/X47&gt;5,"  *  ",(R47/X47-1)))</f>
        <v>         /0</v>
      </c>
    </row>
    <row r="48" spans="1:25" ht="19.5" customHeight="1">
      <c r="A48" s="213" t="s">
        <v>197</v>
      </c>
      <c r="B48" s="210">
        <v>1562</v>
      </c>
      <c r="C48" s="208">
        <v>174</v>
      </c>
      <c r="D48" s="209">
        <v>0</v>
      </c>
      <c r="E48" s="208">
        <v>0</v>
      </c>
      <c r="F48" s="209">
        <f>SUM(B48:E48)</f>
        <v>1736</v>
      </c>
      <c r="G48" s="211">
        <f>F48/$F$9</f>
        <v>0.00207338542276281</v>
      </c>
      <c r="H48" s="210">
        <v>1121</v>
      </c>
      <c r="I48" s="208">
        <v>1014</v>
      </c>
      <c r="J48" s="209"/>
      <c r="K48" s="208"/>
      <c r="L48" s="209">
        <f>SUM(H48:K48)</f>
        <v>2135</v>
      </c>
      <c r="M48" s="212">
        <f>IF(ISERROR(F48/L48-1),"         /0",(F48/L48-1))</f>
        <v>-0.18688524590163935</v>
      </c>
      <c r="N48" s="210">
        <v>3703</v>
      </c>
      <c r="O48" s="208">
        <v>2106</v>
      </c>
      <c r="P48" s="209"/>
      <c r="Q48" s="208"/>
      <c r="R48" s="209">
        <f>SUM(N48:Q48)</f>
        <v>5809</v>
      </c>
      <c r="S48" s="211">
        <f>R48/$R$9</f>
        <v>0.0030502853374164834</v>
      </c>
      <c r="T48" s="210">
        <v>3512</v>
      </c>
      <c r="U48" s="208">
        <v>2913</v>
      </c>
      <c r="V48" s="209"/>
      <c r="W48" s="208"/>
      <c r="X48" s="192">
        <f>SUM(T48:W48)</f>
        <v>6425</v>
      </c>
      <c r="Y48" s="207">
        <f>IF(ISERROR(R48/X48-1),"         /0",IF(R48/X48&gt;5,"  *  ",(R48/X48-1)))</f>
        <v>-0.09587548638132293</v>
      </c>
    </row>
    <row r="49" spans="1:25" ht="19.5" customHeight="1">
      <c r="A49" s="213" t="s">
        <v>173</v>
      </c>
      <c r="B49" s="210">
        <v>790</v>
      </c>
      <c r="C49" s="208">
        <v>811</v>
      </c>
      <c r="D49" s="209">
        <v>0</v>
      </c>
      <c r="E49" s="208">
        <v>0</v>
      </c>
      <c r="F49" s="209">
        <f t="shared" si="8"/>
        <v>1601</v>
      </c>
      <c r="G49" s="211">
        <f t="shared" si="9"/>
        <v>0.0019121486531355177</v>
      </c>
      <c r="H49" s="210">
        <v>1235</v>
      </c>
      <c r="I49" s="208"/>
      <c r="J49" s="209"/>
      <c r="K49" s="208"/>
      <c r="L49" s="209">
        <f t="shared" si="10"/>
        <v>1235</v>
      </c>
      <c r="M49" s="212">
        <f t="shared" si="11"/>
        <v>0.2963562753036437</v>
      </c>
      <c r="N49" s="210">
        <v>2137</v>
      </c>
      <c r="O49" s="208">
        <v>2092</v>
      </c>
      <c r="P49" s="209"/>
      <c r="Q49" s="208"/>
      <c r="R49" s="209">
        <f t="shared" si="12"/>
        <v>4229</v>
      </c>
      <c r="S49" s="211">
        <f t="shared" si="13"/>
        <v>0.0022206329302692906</v>
      </c>
      <c r="T49" s="210">
        <v>4026</v>
      </c>
      <c r="U49" s="208"/>
      <c r="V49" s="209"/>
      <c r="W49" s="208"/>
      <c r="X49" s="192">
        <f t="shared" si="14"/>
        <v>4026</v>
      </c>
      <c r="Y49" s="207">
        <f t="shared" si="15"/>
        <v>0.05042225534028821</v>
      </c>
    </row>
    <row r="50" spans="1:25" ht="19.5" customHeight="1">
      <c r="A50" s="213" t="s">
        <v>179</v>
      </c>
      <c r="B50" s="210">
        <v>602</v>
      </c>
      <c r="C50" s="208">
        <v>343</v>
      </c>
      <c r="D50" s="209">
        <v>0</v>
      </c>
      <c r="E50" s="208">
        <v>0</v>
      </c>
      <c r="F50" s="209">
        <f t="shared" si="8"/>
        <v>945</v>
      </c>
      <c r="G50" s="211">
        <f t="shared" si="9"/>
        <v>0.0011286573873910458</v>
      </c>
      <c r="H50" s="210">
        <v>788</v>
      </c>
      <c r="I50" s="208"/>
      <c r="J50" s="209"/>
      <c r="K50" s="208"/>
      <c r="L50" s="209">
        <f t="shared" si="10"/>
        <v>788</v>
      </c>
      <c r="M50" s="212">
        <f t="shared" si="11"/>
        <v>0.19923857868020312</v>
      </c>
      <c r="N50" s="210">
        <v>1347</v>
      </c>
      <c r="O50" s="208">
        <v>718</v>
      </c>
      <c r="P50" s="209"/>
      <c r="Q50" s="208"/>
      <c r="R50" s="209">
        <f t="shared" si="12"/>
        <v>2065</v>
      </c>
      <c r="S50" s="211">
        <f t="shared" si="13"/>
        <v>0.001084324190353768</v>
      </c>
      <c r="T50" s="210">
        <v>3100</v>
      </c>
      <c r="U50" s="208"/>
      <c r="V50" s="209"/>
      <c r="W50" s="208"/>
      <c r="X50" s="192">
        <f t="shared" si="14"/>
        <v>3100</v>
      </c>
      <c r="Y50" s="207">
        <f t="shared" si="15"/>
        <v>-0.3338709677419355</v>
      </c>
    </row>
    <row r="51" spans="1:25" ht="19.5" customHeight="1">
      <c r="A51" s="213" t="s">
        <v>177</v>
      </c>
      <c r="B51" s="210">
        <v>215</v>
      </c>
      <c r="C51" s="208">
        <v>152</v>
      </c>
      <c r="D51" s="209">
        <v>0</v>
      </c>
      <c r="E51" s="208">
        <v>0</v>
      </c>
      <c r="F51" s="209">
        <f t="shared" si="8"/>
        <v>367</v>
      </c>
      <c r="G51" s="211">
        <f t="shared" si="9"/>
        <v>0.0004383251440978982</v>
      </c>
      <c r="H51" s="210">
        <v>579</v>
      </c>
      <c r="I51" s="208"/>
      <c r="J51" s="209"/>
      <c r="K51" s="208"/>
      <c r="L51" s="209">
        <f t="shared" si="10"/>
        <v>579</v>
      </c>
      <c r="M51" s="212">
        <f t="shared" si="11"/>
        <v>-0.36614853195164077</v>
      </c>
      <c r="N51" s="210">
        <v>884</v>
      </c>
      <c r="O51" s="208">
        <v>152</v>
      </c>
      <c r="P51" s="209"/>
      <c r="Q51" s="208"/>
      <c r="R51" s="209">
        <f t="shared" si="12"/>
        <v>1036</v>
      </c>
      <c r="S51" s="211">
        <f t="shared" si="13"/>
        <v>0.0005439999327876531</v>
      </c>
      <c r="T51" s="210">
        <v>1399</v>
      </c>
      <c r="U51" s="208"/>
      <c r="V51" s="209"/>
      <c r="W51" s="208"/>
      <c r="X51" s="192">
        <f t="shared" si="14"/>
        <v>1399</v>
      </c>
      <c r="Y51" s="207">
        <f t="shared" si="15"/>
        <v>-0.2594710507505361</v>
      </c>
    </row>
    <row r="52" spans="1:25" ht="19.5" customHeight="1" thickBot="1">
      <c r="A52" s="213" t="s">
        <v>163</v>
      </c>
      <c r="B52" s="210">
        <v>143</v>
      </c>
      <c r="C52" s="208">
        <v>247</v>
      </c>
      <c r="D52" s="209">
        <v>17</v>
      </c>
      <c r="E52" s="208">
        <v>27</v>
      </c>
      <c r="F52" s="209">
        <f t="shared" si="8"/>
        <v>434</v>
      </c>
      <c r="G52" s="211">
        <f t="shared" si="9"/>
        <v>0.0005183463556907025</v>
      </c>
      <c r="H52" s="210">
        <v>54</v>
      </c>
      <c r="I52" s="208">
        <v>0</v>
      </c>
      <c r="J52" s="209">
        <v>0</v>
      </c>
      <c r="K52" s="208">
        <v>0</v>
      </c>
      <c r="L52" s="209">
        <f t="shared" si="10"/>
        <v>54</v>
      </c>
      <c r="M52" s="212">
        <f t="shared" si="11"/>
        <v>7.037037037037036</v>
      </c>
      <c r="N52" s="210">
        <v>529</v>
      </c>
      <c r="O52" s="208">
        <v>558</v>
      </c>
      <c r="P52" s="209">
        <v>17</v>
      </c>
      <c r="Q52" s="208">
        <v>27</v>
      </c>
      <c r="R52" s="209">
        <f t="shared" si="12"/>
        <v>1131</v>
      </c>
      <c r="S52" s="211">
        <f t="shared" si="13"/>
        <v>0.0005938840965085286</v>
      </c>
      <c r="T52" s="210">
        <v>271</v>
      </c>
      <c r="U52" s="208">
        <v>0</v>
      </c>
      <c r="V52" s="209">
        <v>0</v>
      </c>
      <c r="W52" s="208">
        <v>0</v>
      </c>
      <c r="X52" s="192">
        <f t="shared" si="14"/>
        <v>271</v>
      </c>
      <c r="Y52" s="207">
        <f t="shared" si="15"/>
        <v>3.173431734317343</v>
      </c>
    </row>
    <row r="53" spans="1:25" s="246" customFormat="1" ht="19.5" customHeight="1">
      <c r="A53" s="255" t="s">
        <v>56</v>
      </c>
      <c r="B53" s="252">
        <f>SUM(B54:B66)</f>
        <v>122652</v>
      </c>
      <c r="C53" s="251">
        <f>SUM(C54:C66)</f>
        <v>112268</v>
      </c>
      <c r="D53" s="250">
        <f>SUM(D54:D66)</f>
        <v>742</v>
      </c>
      <c r="E53" s="251">
        <f>SUM(E54:E66)</f>
        <v>817</v>
      </c>
      <c r="F53" s="250">
        <f>SUM(B53:E53)</f>
        <v>236479</v>
      </c>
      <c r="G53" s="253">
        <f>F53/$F$9</f>
        <v>0.282437852182907</v>
      </c>
      <c r="H53" s="252">
        <f>SUM(H54:H66)</f>
        <v>103448</v>
      </c>
      <c r="I53" s="251">
        <f>SUM(I54:I66)</f>
        <v>97508</v>
      </c>
      <c r="J53" s="250">
        <f>SUM(J54:J66)</f>
        <v>3591</v>
      </c>
      <c r="K53" s="251">
        <f>SUM(K54:K66)</f>
        <v>3814</v>
      </c>
      <c r="L53" s="250">
        <f>SUM(H53:K53)</f>
        <v>208361</v>
      </c>
      <c r="M53" s="254">
        <f>IF(ISERROR(F53/L53-1),"         /0",(F53/L53-1))</f>
        <v>0.1349484788420099</v>
      </c>
      <c r="N53" s="252">
        <f>SUM(N54:N66)</f>
        <v>286937</v>
      </c>
      <c r="O53" s="251">
        <f>SUM(O54:O66)</f>
        <v>264488</v>
      </c>
      <c r="P53" s="250">
        <f>SUM(P54:P66)</f>
        <v>3220</v>
      </c>
      <c r="Q53" s="251">
        <f>SUM(Q54:Q66)</f>
        <v>3603</v>
      </c>
      <c r="R53" s="250">
        <f>SUM(N53:Q53)</f>
        <v>558248</v>
      </c>
      <c r="S53" s="253">
        <f>R53/$R$9</f>
        <v>0.29313404872475074</v>
      </c>
      <c r="T53" s="252">
        <f>SUM(T54:T66)</f>
        <v>251534</v>
      </c>
      <c r="U53" s="251">
        <f>SUM(U54:U66)</f>
        <v>240276</v>
      </c>
      <c r="V53" s="250">
        <f>SUM(V54:V66)</f>
        <v>8997</v>
      </c>
      <c r="W53" s="251">
        <f>SUM(W54:W66)</f>
        <v>9785</v>
      </c>
      <c r="X53" s="250">
        <f>SUM(T53:W53)</f>
        <v>510592</v>
      </c>
      <c r="Y53" s="247">
        <f>IF(ISERROR(R53/X53-1),"         /0",IF(R53/X53&gt;5,"  *  ",(R53/X53-1)))</f>
        <v>0.09333479568814229</v>
      </c>
    </row>
    <row r="54" spans="1:25" s="183" customFormat="1" ht="19.5" customHeight="1">
      <c r="A54" s="198" t="s">
        <v>156</v>
      </c>
      <c r="B54" s="196">
        <v>56093</v>
      </c>
      <c r="C54" s="193">
        <v>49703</v>
      </c>
      <c r="D54" s="192">
        <v>0</v>
      </c>
      <c r="E54" s="193">
        <v>0</v>
      </c>
      <c r="F54" s="192">
        <f>SUM(B54:E54)</f>
        <v>105796</v>
      </c>
      <c r="G54" s="195">
        <f>F54/$F$9</f>
        <v>0.12635707614436303</v>
      </c>
      <c r="H54" s="196">
        <v>49368</v>
      </c>
      <c r="I54" s="193">
        <v>44648</v>
      </c>
      <c r="J54" s="192"/>
      <c r="K54" s="193"/>
      <c r="L54" s="192">
        <f>SUM(H54:K54)</f>
        <v>94016</v>
      </c>
      <c r="M54" s="197">
        <f>IF(ISERROR(F54/L54-1),"         /0",(F54/L54-1))</f>
        <v>0.12529782164737924</v>
      </c>
      <c r="N54" s="196">
        <v>133119</v>
      </c>
      <c r="O54" s="193">
        <v>120694</v>
      </c>
      <c r="P54" s="192"/>
      <c r="Q54" s="193"/>
      <c r="R54" s="192">
        <f>SUM(N54:Q54)</f>
        <v>253813</v>
      </c>
      <c r="S54" s="195">
        <f>R54/$R$9</f>
        <v>0.13327630785775346</v>
      </c>
      <c r="T54" s="194">
        <v>121456</v>
      </c>
      <c r="U54" s="193">
        <v>111841</v>
      </c>
      <c r="V54" s="192"/>
      <c r="W54" s="193"/>
      <c r="X54" s="192">
        <f>SUM(T54:W54)</f>
        <v>233297</v>
      </c>
      <c r="Y54" s="191">
        <f>IF(ISERROR(R54/X54-1),"         /0",IF(R54/X54&gt;5,"  *  ",(R54/X54-1)))</f>
        <v>0.08793940770777153</v>
      </c>
    </row>
    <row r="55" spans="1:25" s="183" customFormat="1" ht="19.5" customHeight="1">
      <c r="A55" s="198" t="s">
        <v>151</v>
      </c>
      <c r="B55" s="196">
        <v>22668</v>
      </c>
      <c r="C55" s="193">
        <v>22174</v>
      </c>
      <c r="D55" s="192">
        <v>736</v>
      </c>
      <c r="E55" s="193">
        <v>800</v>
      </c>
      <c r="F55" s="192">
        <f aca="true" t="shared" si="16" ref="F55:F66">SUM(B55:E55)</f>
        <v>46378</v>
      </c>
      <c r="G55" s="195">
        <f aca="true" t="shared" si="17" ref="G55:G66">F55/$F$9</f>
        <v>0.05539139927240415</v>
      </c>
      <c r="H55" s="196">
        <v>18980</v>
      </c>
      <c r="I55" s="193">
        <v>18653</v>
      </c>
      <c r="J55" s="192">
        <v>3580</v>
      </c>
      <c r="K55" s="193">
        <v>3662</v>
      </c>
      <c r="L55" s="192">
        <f aca="true" t="shared" si="18" ref="L55:L66">SUM(H55:K55)</f>
        <v>44875</v>
      </c>
      <c r="M55" s="197">
        <f aca="true" t="shared" si="19" ref="M55:M66">IF(ISERROR(F55/L55-1),"         /0",(F55/L55-1))</f>
        <v>0.03349303621169919</v>
      </c>
      <c r="N55" s="196">
        <v>52576</v>
      </c>
      <c r="O55" s="193">
        <v>52646</v>
      </c>
      <c r="P55" s="192">
        <v>3063</v>
      </c>
      <c r="Q55" s="193">
        <v>3550</v>
      </c>
      <c r="R55" s="192">
        <f aca="true" t="shared" si="20" ref="R55:R66">SUM(N55:Q55)</f>
        <v>111835</v>
      </c>
      <c r="S55" s="195">
        <f aca="true" t="shared" si="21" ref="S55:S66">R55/$R$9</f>
        <v>0.058724162628674886</v>
      </c>
      <c r="T55" s="194">
        <v>50010</v>
      </c>
      <c r="U55" s="193">
        <v>50172</v>
      </c>
      <c r="V55" s="192">
        <v>8470</v>
      </c>
      <c r="W55" s="193">
        <v>9053</v>
      </c>
      <c r="X55" s="192">
        <f aca="true" t="shared" si="22" ref="X55:X66">SUM(T55:W55)</f>
        <v>117705</v>
      </c>
      <c r="Y55" s="191">
        <f aca="true" t="shared" si="23" ref="Y55:Y66">IF(ISERROR(R55/X55-1),"         /0",IF(R55/X55&gt;5,"  *  ",(R55/X55-1)))</f>
        <v>-0.04987043880888664</v>
      </c>
    </row>
    <row r="56" spans="1:25" s="183" customFormat="1" ht="19.5" customHeight="1">
      <c r="A56" s="198" t="s">
        <v>183</v>
      </c>
      <c r="B56" s="196">
        <v>6388</v>
      </c>
      <c r="C56" s="193">
        <v>6262</v>
      </c>
      <c r="D56" s="192">
        <v>0</v>
      </c>
      <c r="E56" s="193">
        <v>0</v>
      </c>
      <c r="F56" s="192">
        <f t="shared" si="16"/>
        <v>12650</v>
      </c>
      <c r="G56" s="195">
        <f t="shared" si="17"/>
        <v>0.015108482487298125</v>
      </c>
      <c r="H56" s="196">
        <v>3758</v>
      </c>
      <c r="I56" s="193">
        <v>4233</v>
      </c>
      <c r="J56" s="192"/>
      <c r="K56" s="193"/>
      <c r="L56" s="192">
        <f t="shared" si="18"/>
        <v>7991</v>
      </c>
      <c r="M56" s="197">
        <f t="shared" si="19"/>
        <v>0.5830309097734951</v>
      </c>
      <c r="N56" s="196">
        <v>13610</v>
      </c>
      <c r="O56" s="193">
        <v>14112</v>
      </c>
      <c r="P56" s="192"/>
      <c r="Q56" s="193"/>
      <c r="R56" s="192">
        <f t="shared" si="20"/>
        <v>27722</v>
      </c>
      <c r="S56" s="195">
        <f t="shared" si="21"/>
        <v>0.014556724070211698</v>
      </c>
      <c r="T56" s="194">
        <v>8093</v>
      </c>
      <c r="U56" s="193">
        <v>10143</v>
      </c>
      <c r="V56" s="192"/>
      <c r="W56" s="193"/>
      <c r="X56" s="192">
        <f t="shared" si="22"/>
        <v>18236</v>
      </c>
      <c r="Y56" s="191">
        <f t="shared" si="23"/>
        <v>0.5201798640052644</v>
      </c>
    </row>
    <row r="57" spans="1:25" s="183" customFormat="1" ht="19.5" customHeight="1">
      <c r="A57" s="198" t="s">
        <v>181</v>
      </c>
      <c r="B57" s="196">
        <v>6338</v>
      </c>
      <c r="C57" s="193">
        <v>5946</v>
      </c>
      <c r="D57" s="192">
        <v>0</v>
      </c>
      <c r="E57" s="193">
        <v>0</v>
      </c>
      <c r="F57" s="192">
        <f aca="true" t="shared" si="24" ref="F57:F62">SUM(B57:E57)</f>
        <v>12284</v>
      </c>
      <c r="G57" s="195">
        <f aca="true" t="shared" si="25" ref="G57:G62">F57/$F$9</f>
        <v>0.01467135168964191</v>
      </c>
      <c r="H57" s="196">
        <v>4599</v>
      </c>
      <c r="I57" s="193">
        <v>4274</v>
      </c>
      <c r="J57" s="192"/>
      <c r="K57" s="193">
        <v>127</v>
      </c>
      <c r="L57" s="192">
        <f aca="true" t="shared" si="26" ref="L57:L62">SUM(H57:K57)</f>
        <v>9000</v>
      </c>
      <c r="M57" s="197">
        <f aca="true" t="shared" si="27" ref="M57:M62">IF(ISERROR(F57/L57-1),"         /0",(F57/L57-1))</f>
        <v>0.3648888888888888</v>
      </c>
      <c r="N57" s="196">
        <v>14557</v>
      </c>
      <c r="O57" s="193">
        <v>12970</v>
      </c>
      <c r="P57" s="192"/>
      <c r="Q57" s="193"/>
      <c r="R57" s="192">
        <f aca="true" t="shared" si="28" ref="R57:R62">SUM(N57:Q57)</f>
        <v>27527</v>
      </c>
      <c r="S57" s="195">
        <f aca="true" t="shared" si="29" ref="S57:S62">R57/$R$9</f>
        <v>0.014454330260468847</v>
      </c>
      <c r="T57" s="194">
        <v>10429</v>
      </c>
      <c r="U57" s="193">
        <v>9462</v>
      </c>
      <c r="V57" s="192"/>
      <c r="W57" s="193">
        <v>127</v>
      </c>
      <c r="X57" s="192">
        <f aca="true" t="shared" si="30" ref="X57:X62">SUM(T57:W57)</f>
        <v>20018</v>
      </c>
      <c r="Y57" s="191">
        <f aca="true" t="shared" si="31" ref="Y57:Y62">IF(ISERROR(R57/X57-1),"         /0",IF(R57/X57&gt;5,"  *  ",(R57/X57-1)))</f>
        <v>0.37511239884104297</v>
      </c>
    </row>
    <row r="58" spans="1:25" s="183" customFormat="1" ht="19.5" customHeight="1">
      <c r="A58" s="198" t="s">
        <v>186</v>
      </c>
      <c r="B58" s="196">
        <v>5569</v>
      </c>
      <c r="C58" s="193">
        <v>5408</v>
      </c>
      <c r="D58" s="192">
        <v>0</v>
      </c>
      <c r="E58" s="193">
        <v>0</v>
      </c>
      <c r="F58" s="192">
        <f t="shared" si="24"/>
        <v>10977</v>
      </c>
      <c r="G58" s="195">
        <f t="shared" si="25"/>
        <v>0.013110340890361385</v>
      </c>
      <c r="H58" s="196">
        <v>4469</v>
      </c>
      <c r="I58" s="193">
        <v>4639</v>
      </c>
      <c r="J58" s="192"/>
      <c r="K58" s="193"/>
      <c r="L58" s="192">
        <f t="shared" si="26"/>
        <v>9108</v>
      </c>
      <c r="M58" s="197">
        <f t="shared" si="27"/>
        <v>0.20520421607378125</v>
      </c>
      <c r="N58" s="196">
        <v>12116</v>
      </c>
      <c r="O58" s="193">
        <v>10415</v>
      </c>
      <c r="P58" s="192">
        <v>97</v>
      </c>
      <c r="Q58" s="193"/>
      <c r="R58" s="192">
        <f t="shared" si="28"/>
        <v>22628</v>
      </c>
      <c r="S58" s="195">
        <f t="shared" si="29"/>
        <v>0.01188188270185233</v>
      </c>
      <c r="T58" s="194">
        <v>9956</v>
      </c>
      <c r="U58" s="193">
        <v>9923</v>
      </c>
      <c r="V58" s="192">
        <v>107</v>
      </c>
      <c r="W58" s="193"/>
      <c r="X58" s="192">
        <f t="shared" si="30"/>
        <v>19986</v>
      </c>
      <c r="Y58" s="191">
        <f t="shared" si="31"/>
        <v>0.132192534774342</v>
      </c>
    </row>
    <row r="59" spans="1:25" s="183" customFormat="1" ht="19.5" customHeight="1">
      <c r="A59" s="198" t="s">
        <v>187</v>
      </c>
      <c r="B59" s="196">
        <v>5270</v>
      </c>
      <c r="C59" s="193">
        <v>5226</v>
      </c>
      <c r="D59" s="192">
        <v>0</v>
      </c>
      <c r="E59" s="193">
        <v>0</v>
      </c>
      <c r="F59" s="192">
        <f>SUM(B59:E59)</f>
        <v>10496</v>
      </c>
      <c r="G59" s="195">
        <f>F59/$F$9</f>
        <v>0.012535860251911552</v>
      </c>
      <c r="H59" s="196">
        <v>4272</v>
      </c>
      <c r="I59" s="193">
        <v>4271</v>
      </c>
      <c r="J59" s="192"/>
      <c r="K59" s="193"/>
      <c r="L59" s="192">
        <f>SUM(H59:K59)</f>
        <v>8543</v>
      </c>
      <c r="M59" s="197">
        <f>IF(ISERROR(F59/L59-1),"         /0",(F59/L59-1))</f>
        <v>0.22860821725389213</v>
      </c>
      <c r="N59" s="196">
        <v>12120</v>
      </c>
      <c r="O59" s="193">
        <v>12343</v>
      </c>
      <c r="P59" s="192"/>
      <c r="Q59" s="193"/>
      <c r="R59" s="192">
        <f>SUM(N59:Q59)</f>
        <v>24463</v>
      </c>
      <c r="S59" s="195">
        <f>R59/$R$9</f>
        <v>0.012845434706355557</v>
      </c>
      <c r="T59" s="194">
        <v>10126</v>
      </c>
      <c r="U59" s="193">
        <v>9553</v>
      </c>
      <c r="V59" s="192"/>
      <c r="W59" s="193"/>
      <c r="X59" s="192">
        <f>SUM(T59:W59)</f>
        <v>19679</v>
      </c>
      <c r="Y59" s="191">
        <f>IF(ISERROR(R59/X59-1),"         /0",IF(R59/X59&gt;5,"  *  ",(R59/X59-1)))</f>
        <v>0.2431017836272169</v>
      </c>
    </row>
    <row r="60" spans="1:25" s="183" customFormat="1" ht="19.5" customHeight="1">
      <c r="A60" s="198" t="s">
        <v>153</v>
      </c>
      <c r="B60" s="196">
        <v>4727</v>
      </c>
      <c r="C60" s="193">
        <v>4272</v>
      </c>
      <c r="D60" s="192">
        <v>0</v>
      </c>
      <c r="E60" s="193">
        <v>0</v>
      </c>
      <c r="F60" s="192">
        <f>SUM(B60:E60)</f>
        <v>8999</v>
      </c>
      <c r="G60" s="195">
        <f>F60/$F$9</f>
        <v>0.010747923628711133</v>
      </c>
      <c r="H60" s="196">
        <v>4571</v>
      </c>
      <c r="I60" s="193">
        <v>4046</v>
      </c>
      <c r="J60" s="192"/>
      <c r="K60" s="193"/>
      <c r="L60" s="192">
        <f>SUM(H60:K60)</f>
        <v>8617</v>
      </c>
      <c r="M60" s="197">
        <f>IF(ISERROR(F60/L60-1),"         /0",(F60/L60-1))</f>
        <v>0.044330973656725</v>
      </c>
      <c r="N60" s="196">
        <v>11396</v>
      </c>
      <c r="O60" s="193">
        <v>9590</v>
      </c>
      <c r="P60" s="192"/>
      <c r="Q60" s="193"/>
      <c r="R60" s="192">
        <f>SUM(N60:Q60)</f>
        <v>20986</v>
      </c>
      <c r="S60" s="195">
        <f>R60/$R$9</f>
        <v>0.011019674314171514</v>
      </c>
      <c r="T60" s="194">
        <v>11418</v>
      </c>
      <c r="U60" s="193">
        <v>10390</v>
      </c>
      <c r="V60" s="192"/>
      <c r="W60" s="193"/>
      <c r="X60" s="192">
        <f>SUM(T60:W60)</f>
        <v>21808</v>
      </c>
      <c r="Y60" s="191">
        <f>IF(ISERROR(R60/X60-1),"         /0",IF(R60/X60&gt;5,"  *  ",(R60/X60-1)))</f>
        <v>-0.03769258987527513</v>
      </c>
    </row>
    <row r="61" spans="1:25" s="183" customFormat="1" ht="19.5" customHeight="1">
      <c r="A61" s="198" t="s">
        <v>182</v>
      </c>
      <c r="B61" s="196">
        <v>5303</v>
      </c>
      <c r="C61" s="193">
        <v>3522</v>
      </c>
      <c r="D61" s="192">
        <v>0</v>
      </c>
      <c r="E61" s="193">
        <v>0</v>
      </c>
      <c r="F61" s="192">
        <f>SUM(B61:E61)</f>
        <v>8825</v>
      </c>
      <c r="G61" s="195">
        <f>F61/$F$9</f>
        <v>0.010540107347858178</v>
      </c>
      <c r="H61" s="196">
        <v>3893</v>
      </c>
      <c r="I61" s="193">
        <v>2816</v>
      </c>
      <c r="J61" s="192"/>
      <c r="K61" s="193"/>
      <c r="L61" s="192">
        <f>SUM(H61:K61)</f>
        <v>6709</v>
      </c>
      <c r="M61" s="197">
        <f>IF(ISERROR(F61/L61-1),"         /0",(F61/L61-1))</f>
        <v>0.3153972276047101</v>
      </c>
      <c r="N61" s="196">
        <v>11911</v>
      </c>
      <c r="O61" s="193">
        <v>8001</v>
      </c>
      <c r="P61" s="192"/>
      <c r="Q61" s="193"/>
      <c r="R61" s="192">
        <f>SUM(N61:Q61)</f>
        <v>19912</v>
      </c>
      <c r="S61" s="195">
        <f>R61/$R$9</f>
        <v>0.01045572071589551</v>
      </c>
      <c r="T61" s="194">
        <v>9086</v>
      </c>
      <c r="U61" s="193">
        <v>6653</v>
      </c>
      <c r="V61" s="192"/>
      <c r="W61" s="193"/>
      <c r="X61" s="192">
        <f>SUM(T61:W61)</f>
        <v>15739</v>
      </c>
      <c r="Y61" s="191">
        <f>IF(ISERROR(R61/X61-1),"         /0",IF(R61/X61&gt;5,"  *  ",(R61/X61-1)))</f>
        <v>0.26513755638858894</v>
      </c>
    </row>
    <row r="62" spans="1:25" s="183" customFormat="1" ht="19.5" customHeight="1">
      <c r="A62" s="198" t="s">
        <v>152</v>
      </c>
      <c r="B62" s="196">
        <v>4316</v>
      </c>
      <c r="C62" s="193">
        <v>3689</v>
      </c>
      <c r="D62" s="192">
        <v>0</v>
      </c>
      <c r="E62" s="193">
        <v>0</v>
      </c>
      <c r="F62" s="192">
        <f t="shared" si="24"/>
        <v>8005</v>
      </c>
      <c r="G62" s="195">
        <f t="shared" si="25"/>
        <v>0.00956074326567759</v>
      </c>
      <c r="H62" s="196">
        <v>2940</v>
      </c>
      <c r="I62" s="193">
        <v>3671</v>
      </c>
      <c r="J62" s="192"/>
      <c r="K62" s="193"/>
      <c r="L62" s="192">
        <f t="shared" si="26"/>
        <v>6611</v>
      </c>
      <c r="M62" s="197">
        <f t="shared" si="27"/>
        <v>0.21086068673423086</v>
      </c>
      <c r="N62" s="196">
        <v>10211</v>
      </c>
      <c r="O62" s="193">
        <v>9154</v>
      </c>
      <c r="P62" s="192"/>
      <c r="Q62" s="193"/>
      <c r="R62" s="192">
        <f t="shared" si="28"/>
        <v>19365</v>
      </c>
      <c r="S62" s="195">
        <f t="shared" si="29"/>
        <v>0.01016849295215531</v>
      </c>
      <c r="T62" s="194">
        <v>5873</v>
      </c>
      <c r="U62" s="193">
        <v>8494</v>
      </c>
      <c r="V62" s="192">
        <v>345</v>
      </c>
      <c r="W62" s="193">
        <v>515</v>
      </c>
      <c r="X62" s="192">
        <f t="shared" si="30"/>
        <v>15227</v>
      </c>
      <c r="Y62" s="191">
        <f t="shared" si="31"/>
        <v>0.2717541209693308</v>
      </c>
    </row>
    <row r="63" spans="1:25" s="183" customFormat="1" ht="19.5" customHeight="1">
      <c r="A63" s="198" t="s">
        <v>171</v>
      </c>
      <c r="B63" s="196">
        <v>3574</v>
      </c>
      <c r="C63" s="193">
        <v>3619</v>
      </c>
      <c r="D63" s="192">
        <v>0</v>
      </c>
      <c r="E63" s="193">
        <v>0</v>
      </c>
      <c r="F63" s="192">
        <f t="shared" si="16"/>
        <v>7193</v>
      </c>
      <c r="G63" s="195">
        <f t="shared" si="17"/>
        <v>0.008590933955030468</v>
      </c>
      <c r="H63" s="196">
        <v>5642</v>
      </c>
      <c r="I63" s="193">
        <v>5268</v>
      </c>
      <c r="J63" s="192"/>
      <c r="K63" s="193"/>
      <c r="L63" s="192">
        <f t="shared" si="18"/>
        <v>10910</v>
      </c>
      <c r="M63" s="197">
        <f t="shared" si="19"/>
        <v>-0.34069660861594864</v>
      </c>
      <c r="N63" s="196">
        <v>9427</v>
      </c>
      <c r="O63" s="193">
        <v>8978</v>
      </c>
      <c r="P63" s="192"/>
      <c r="Q63" s="193"/>
      <c r="R63" s="192">
        <f t="shared" si="20"/>
        <v>18405</v>
      </c>
      <c r="S63" s="195">
        <f t="shared" si="21"/>
        <v>0.009664400350344358</v>
      </c>
      <c r="T63" s="194">
        <v>11959</v>
      </c>
      <c r="U63" s="193">
        <v>10879</v>
      </c>
      <c r="V63" s="192"/>
      <c r="W63" s="193"/>
      <c r="X63" s="192">
        <f t="shared" si="22"/>
        <v>22838</v>
      </c>
      <c r="Y63" s="191">
        <f t="shared" si="23"/>
        <v>-0.19410631403800682</v>
      </c>
    </row>
    <row r="64" spans="1:25" s="183" customFormat="1" ht="19.5" customHeight="1">
      <c r="A64" s="198" t="s">
        <v>194</v>
      </c>
      <c r="B64" s="196">
        <v>1931</v>
      </c>
      <c r="C64" s="193">
        <v>1986</v>
      </c>
      <c r="D64" s="192">
        <v>0</v>
      </c>
      <c r="E64" s="193">
        <v>0</v>
      </c>
      <c r="F64" s="192">
        <f t="shared" si="16"/>
        <v>3917</v>
      </c>
      <c r="G64" s="195">
        <f t="shared" si="17"/>
        <v>0.004678255012074843</v>
      </c>
      <c r="H64" s="196">
        <v>808</v>
      </c>
      <c r="I64" s="193">
        <v>986</v>
      </c>
      <c r="J64" s="192"/>
      <c r="K64" s="193"/>
      <c r="L64" s="192">
        <f t="shared" si="18"/>
        <v>1794</v>
      </c>
      <c r="M64" s="197">
        <f t="shared" si="19"/>
        <v>1.1833890746934226</v>
      </c>
      <c r="N64" s="196">
        <v>4648</v>
      </c>
      <c r="O64" s="193">
        <v>4415</v>
      </c>
      <c r="P64" s="192"/>
      <c r="Q64" s="193"/>
      <c r="R64" s="192">
        <f t="shared" si="20"/>
        <v>9063</v>
      </c>
      <c r="S64" s="195">
        <f t="shared" si="21"/>
        <v>0.004758949218971525</v>
      </c>
      <c r="T64" s="194">
        <v>2786</v>
      </c>
      <c r="U64" s="193">
        <v>2730</v>
      </c>
      <c r="V64" s="192"/>
      <c r="W64" s="193"/>
      <c r="X64" s="192">
        <f t="shared" si="22"/>
        <v>5516</v>
      </c>
      <c r="Y64" s="191">
        <f t="shared" si="23"/>
        <v>0.6430384336475707</v>
      </c>
    </row>
    <row r="65" spans="1:25" s="183" customFormat="1" ht="19.5" customHeight="1">
      <c r="A65" s="198" t="s">
        <v>375</v>
      </c>
      <c r="B65" s="196">
        <v>275</v>
      </c>
      <c r="C65" s="193">
        <v>249</v>
      </c>
      <c r="D65" s="192">
        <v>0</v>
      </c>
      <c r="E65" s="193">
        <v>0</v>
      </c>
      <c r="F65" s="192">
        <f t="shared" si="16"/>
        <v>524</v>
      </c>
      <c r="G65" s="195">
        <f t="shared" si="17"/>
        <v>0.0006258375354422307</v>
      </c>
      <c r="H65" s="196"/>
      <c r="I65" s="193"/>
      <c r="J65" s="192"/>
      <c r="K65" s="193"/>
      <c r="L65" s="192">
        <f t="shared" si="18"/>
        <v>0</v>
      </c>
      <c r="M65" s="197" t="str">
        <f t="shared" si="19"/>
        <v>         /0</v>
      </c>
      <c r="N65" s="196">
        <v>786</v>
      </c>
      <c r="O65" s="193">
        <v>614</v>
      </c>
      <c r="P65" s="192"/>
      <c r="Q65" s="193"/>
      <c r="R65" s="192">
        <f t="shared" si="20"/>
        <v>1400</v>
      </c>
      <c r="S65" s="195">
        <f t="shared" si="21"/>
        <v>0.0007351350443076393</v>
      </c>
      <c r="T65" s="194"/>
      <c r="U65" s="193"/>
      <c r="V65" s="192"/>
      <c r="W65" s="193"/>
      <c r="X65" s="192">
        <f t="shared" si="22"/>
        <v>0</v>
      </c>
      <c r="Y65" s="191" t="str">
        <f t="shared" si="23"/>
        <v>         /0</v>
      </c>
    </row>
    <row r="66" spans="1:25" s="183" customFormat="1" ht="19.5" customHeight="1" thickBot="1">
      <c r="A66" s="198" t="s">
        <v>163</v>
      </c>
      <c r="B66" s="196">
        <v>200</v>
      </c>
      <c r="C66" s="193">
        <v>212</v>
      </c>
      <c r="D66" s="192">
        <v>6</v>
      </c>
      <c r="E66" s="193">
        <v>17</v>
      </c>
      <c r="F66" s="192">
        <f t="shared" si="16"/>
        <v>435</v>
      </c>
      <c r="G66" s="195">
        <f t="shared" si="17"/>
        <v>0.0005195407021323862</v>
      </c>
      <c r="H66" s="196">
        <v>148</v>
      </c>
      <c r="I66" s="193">
        <v>3</v>
      </c>
      <c r="J66" s="192">
        <v>11</v>
      </c>
      <c r="K66" s="193">
        <v>25</v>
      </c>
      <c r="L66" s="192">
        <f t="shared" si="18"/>
        <v>187</v>
      </c>
      <c r="M66" s="197">
        <f t="shared" si="19"/>
        <v>1.3262032085561497</v>
      </c>
      <c r="N66" s="196">
        <v>460</v>
      </c>
      <c r="O66" s="193">
        <v>556</v>
      </c>
      <c r="P66" s="192">
        <v>60</v>
      </c>
      <c r="Q66" s="193">
        <v>53</v>
      </c>
      <c r="R66" s="192">
        <f t="shared" si="20"/>
        <v>1129</v>
      </c>
      <c r="S66" s="195">
        <f t="shared" si="21"/>
        <v>0.0005928339035880891</v>
      </c>
      <c r="T66" s="194">
        <v>342</v>
      </c>
      <c r="U66" s="193">
        <v>36</v>
      </c>
      <c r="V66" s="192">
        <v>75</v>
      </c>
      <c r="W66" s="193">
        <v>90</v>
      </c>
      <c r="X66" s="192">
        <f t="shared" si="22"/>
        <v>543</v>
      </c>
      <c r="Y66" s="191">
        <f t="shared" si="23"/>
        <v>1.0791896869244937</v>
      </c>
    </row>
    <row r="67" spans="1:25" s="246" customFormat="1" ht="19.5" customHeight="1">
      <c r="A67" s="255" t="s">
        <v>55</v>
      </c>
      <c r="B67" s="252">
        <f>SUM(B68:B73)</f>
        <v>8988</v>
      </c>
      <c r="C67" s="251">
        <f>SUM(C68:C73)</f>
        <v>8753</v>
      </c>
      <c r="D67" s="250">
        <f>SUM(D68:D73)</f>
        <v>34</v>
      </c>
      <c r="E67" s="251">
        <f>SUM(E68:E73)</f>
        <v>33</v>
      </c>
      <c r="F67" s="250">
        <f>SUM(B67:E67)</f>
        <v>17808</v>
      </c>
      <c r="G67" s="253">
        <f>F67/$F$9</f>
        <v>0.021268921433502373</v>
      </c>
      <c r="H67" s="252">
        <f>SUM(H68:H73)</f>
        <v>8880</v>
      </c>
      <c r="I67" s="251">
        <f>SUM(I68:I73)</f>
        <v>8797</v>
      </c>
      <c r="J67" s="250">
        <f>SUM(J68:J73)</f>
        <v>5</v>
      </c>
      <c r="K67" s="251">
        <f>SUM(K68:K73)</f>
        <v>5</v>
      </c>
      <c r="L67" s="250">
        <f>SUM(H67:K67)</f>
        <v>17687</v>
      </c>
      <c r="M67" s="254">
        <f>IF(ISERROR(F67/L67-1),"         /0",(F67/L67-1))</f>
        <v>0.006841182789619538</v>
      </c>
      <c r="N67" s="252">
        <f>SUM(N68:N73)</f>
        <v>21360</v>
      </c>
      <c r="O67" s="251">
        <f>SUM(O68:O73)</f>
        <v>21668</v>
      </c>
      <c r="P67" s="250">
        <f>SUM(P68:P73)</f>
        <v>81</v>
      </c>
      <c r="Q67" s="251">
        <f>SUM(Q68:Q73)</f>
        <v>72</v>
      </c>
      <c r="R67" s="250">
        <f>SUM(N67:Q67)</f>
        <v>43181</v>
      </c>
      <c r="S67" s="253">
        <f>R67/$R$9</f>
        <v>0.022674190248748696</v>
      </c>
      <c r="T67" s="252">
        <f>SUM(T68:T73)</f>
        <v>26031</v>
      </c>
      <c r="U67" s="251">
        <f>SUM(U68:U73)</f>
        <v>25872</v>
      </c>
      <c r="V67" s="250">
        <f>SUM(V68:V73)</f>
        <v>124</v>
      </c>
      <c r="W67" s="251">
        <f>SUM(W68:W73)</f>
        <v>241</v>
      </c>
      <c r="X67" s="250">
        <f>SUM(T67:W67)</f>
        <v>52268</v>
      </c>
      <c r="Y67" s="247">
        <f>IF(ISERROR(R67/X67-1),"         /0",IF(R67/X67&gt;5,"  *  ",(R67/X67-1)))</f>
        <v>-0.17385398331675217</v>
      </c>
    </row>
    <row r="68" spans="1:25" ht="19.5" customHeight="1">
      <c r="A68" s="198" t="s">
        <v>151</v>
      </c>
      <c r="B68" s="196">
        <v>5738</v>
      </c>
      <c r="C68" s="193">
        <v>5307</v>
      </c>
      <c r="D68" s="192">
        <v>3</v>
      </c>
      <c r="E68" s="193">
        <v>0</v>
      </c>
      <c r="F68" s="192">
        <f>SUM(B68:E68)</f>
        <v>11048</v>
      </c>
      <c r="G68" s="195">
        <f>F68/$F$9</f>
        <v>0.013195139487720924</v>
      </c>
      <c r="H68" s="196">
        <v>2310</v>
      </c>
      <c r="I68" s="193">
        <v>2092</v>
      </c>
      <c r="J68" s="192"/>
      <c r="K68" s="193"/>
      <c r="L68" s="192">
        <f>SUM(H68:K68)</f>
        <v>4402</v>
      </c>
      <c r="M68" s="197">
        <f>IF(ISERROR(F68/L68-1),"         /0",(F68/L68-1))</f>
        <v>1.509768287142208</v>
      </c>
      <c r="N68" s="196">
        <v>11296</v>
      </c>
      <c r="O68" s="193">
        <v>11216</v>
      </c>
      <c r="P68" s="192">
        <v>3</v>
      </c>
      <c r="Q68" s="193">
        <v>0</v>
      </c>
      <c r="R68" s="192">
        <f>SUM(N68:Q68)</f>
        <v>22515</v>
      </c>
      <c r="S68" s="195">
        <f>R68/$R$9</f>
        <v>0.0118225468018475</v>
      </c>
      <c r="T68" s="194">
        <v>10508</v>
      </c>
      <c r="U68" s="193">
        <v>10255</v>
      </c>
      <c r="V68" s="192">
        <v>119</v>
      </c>
      <c r="W68" s="193">
        <v>236</v>
      </c>
      <c r="X68" s="192">
        <f>SUM(T68:W68)</f>
        <v>21118</v>
      </c>
      <c r="Y68" s="191">
        <f>IF(ISERROR(R68/X68-1),"         /0",IF(R68/X68&gt;5,"  *  ",(R68/X68-1)))</f>
        <v>0.06615209773652797</v>
      </c>
    </row>
    <row r="69" spans="1:25" ht="19.5" customHeight="1">
      <c r="A69" s="198" t="s">
        <v>152</v>
      </c>
      <c r="B69" s="196">
        <v>1032</v>
      </c>
      <c r="C69" s="193">
        <v>1023</v>
      </c>
      <c r="D69" s="192">
        <v>0</v>
      </c>
      <c r="E69" s="193">
        <v>0</v>
      </c>
      <c r="F69" s="192">
        <f>SUM(B69:E69)</f>
        <v>2055</v>
      </c>
      <c r="G69" s="195">
        <f>F69/$F$9</f>
        <v>0.002454381937659893</v>
      </c>
      <c r="H69" s="196">
        <v>944</v>
      </c>
      <c r="I69" s="193">
        <v>1017</v>
      </c>
      <c r="J69" s="192"/>
      <c r="K69" s="193"/>
      <c r="L69" s="192">
        <f>SUM(H69:K69)</f>
        <v>1961</v>
      </c>
      <c r="M69" s="197">
        <f>IF(ISERROR(F69/L69-1),"         /0",(F69/L69-1))</f>
        <v>0.04793472718001013</v>
      </c>
      <c r="N69" s="196">
        <v>2435</v>
      </c>
      <c r="O69" s="193">
        <v>2293</v>
      </c>
      <c r="P69" s="192"/>
      <c r="Q69" s="193"/>
      <c r="R69" s="192">
        <f>SUM(N69:Q69)</f>
        <v>4728</v>
      </c>
      <c r="S69" s="195">
        <f>R69/$R$9</f>
        <v>0.002482656063918942</v>
      </c>
      <c r="T69" s="194">
        <v>2028</v>
      </c>
      <c r="U69" s="193">
        <v>1907</v>
      </c>
      <c r="V69" s="192"/>
      <c r="W69" s="193"/>
      <c r="X69" s="192">
        <f>SUM(T69:W69)</f>
        <v>3935</v>
      </c>
      <c r="Y69" s="191">
        <f>IF(ISERROR(R69/X69-1),"         /0",IF(R69/X69&gt;5,"  *  ",(R69/X69-1)))</f>
        <v>0.2015247776365947</v>
      </c>
    </row>
    <row r="70" spans="1:25" ht="19.5" customHeight="1">
      <c r="A70" s="198" t="s">
        <v>196</v>
      </c>
      <c r="B70" s="196">
        <v>857</v>
      </c>
      <c r="C70" s="193">
        <v>856</v>
      </c>
      <c r="D70" s="192">
        <v>0</v>
      </c>
      <c r="E70" s="193">
        <v>0</v>
      </c>
      <c r="F70" s="192">
        <f>SUM(B70:E70)</f>
        <v>1713</v>
      </c>
      <c r="G70" s="195">
        <f>F70/$F$9</f>
        <v>0.0020459154546040863</v>
      </c>
      <c r="H70" s="196">
        <v>757</v>
      </c>
      <c r="I70" s="193">
        <v>754</v>
      </c>
      <c r="J70" s="192"/>
      <c r="K70" s="193"/>
      <c r="L70" s="192">
        <f>SUM(H70:K70)</f>
        <v>1511</v>
      </c>
      <c r="M70" s="197">
        <f>IF(ISERROR(F70/L70-1),"         /0",(F70/L70-1))</f>
        <v>0.13368630046326935</v>
      </c>
      <c r="N70" s="196">
        <v>2090</v>
      </c>
      <c r="O70" s="193">
        <v>2021</v>
      </c>
      <c r="P70" s="192"/>
      <c r="Q70" s="193"/>
      <c r="R70" s="192">
        <f>SUM(N70:Q70)</f>
        <v>4111</v>
      </c>
      <c r="S70" s="195">
        <f>R70/$R$9</f>
        <v>0.002158671547963361</v>
      </c>
      <c r="T70" s="194">
        <v>1998</v>
      </c>
      <c r="U70" s="193">
        <v>1721</v>
      </c>
      <c r="V70" s="192"/>
      <c r="W70" s="193"/>
      <c r="X70" s="192">
        <f>SUM(T70:W70)</f>
        <v>3719</v>
      </c>
      <c r="Y70" s="191">
        <f>IF(ISERROR(R70/X70-1),"         /0",IF(R70/X70&gt;5,"  *  ",(R70/X70-1)))</f>
        <v>0.10540467867706371</v>
      </c>
    </row>
    <row r="71" spans="1:25" ht="19.5" customHeight="1">
      <c r="A71" s="198" t="s">
        <v>171</v>
      </c>
      <c r="B71" s="196">
        <v>731</v>
      </c>
      <c r="C71" s="193">
        <v>817</v>
      </c>
      <c r="D71" s="192">
        <v>0</v>
      </c>
      <c r="E71" s="193">
        <v>0</v>
      </c>
      <c r="F71" s="192">
        <f>SUM(B71:E71)</f>
        <v>1548</v>
      </c>
      <c r="G71" s="195">
        <f>F71/$F$9</f>
        <v>0.0018488482917262846</v>
      </c>
      <c r="H71" s="196">
        <v>4127</v>
      </c>
      <c r="I71" s="193">
        <v>4079</v>
      </c>
      <c r="J71" s="192"/>
      <c r="K71" s="193"/>
      <c r="L71" s="192">
        <f>SUM(H71:K71)</f>
        <v>8206</v>
      </c>
      <c r="M71" s="197">
        <f>IF(ISERROR(F71/L71-1),"         /0",(F71/L71-1))</f>
        <v>-0.8113575432610285</v>
      </c>
      <c r="N71" s="196">
        <v>3215</v>
      </c>
      <c r="O71" s="193">
        <v>3200</v>
      </c>
      <c r="P71" s="192"/>
      <c r="Q71" s="193"/>
      <c r="R71" s="192">
        <f>SUM(N71:Q71)</f>
        <v>6415</v>
      </c>
      <c r="S71" s="195">
        <f>R71/$R$9</f>
        <v>0.0033684937923096473</v>
      </c>
      <c r="T71" s="194">
        <v>9163</v>
      </c>
      <c r="U71" s="193">
        <v>9219</v>
      </c>
      <c r="V71" s="192"/>
      <c r="W71" s="193"/>
      <c r="X71" s="192">
        <f>SUM(T71:W71)</f>
        <v>18382</v>
      </c>
      <c r="Y71" s="191">
        <f>IF(ISERROR(R71/X71-1),"         /0",IF(R71/X71&gt;5,"  *  ",(R71/X71-1)))</f>
        <v>-0.651017299532151</v>
      </c>
    </row>
    <row r="72" spans="1:25" ht="19.5" customHeight="1">
      <c r="A72" s="198" t="s">
        <v>182</v>
      </c>
      <c r="B72" s="196">
        <v>145</v>
      </c>
      <c r="C72" s="193">
        <v>224</v>
      </c>
      <c r="D72" s="192">
        <v>0</v>
      </c>
      <c r="E72" s="193">
        <v>0</v>
      </c>
      <c r="F72" s="192">
        <f>SUM(B72:E72)</f>
        <v>369</v>
      </c>
      <c r="G72" s="195">
        <f>F72/$F$9</f>
        <v>0.00044071383698126546</v>
      </c>
      <c r="H72" s="196">
        <v>107</v>
      </c>
      <c r="I72" s="193">
        <v>237</v>
      </c>
      <c r="J72" s="192"/>
      <c r="K72" s="193"/>
      <c r="L72" s="192">
        <f>SUM(H72:K72)</f>
        <v>344</v>
      </c>
      <c r="M72" s="197">
        <f>IF(ISERROR(F72/L72-1),"         /0",(F72/L72-1))</f>
        <v>0.07267441860465107</v>
      </c>
      <c r="N72" s="196">
        <v>340</v>
      </c>
      <c r="O72" s="193">
        <v>488</v>
      </c>
      <c r="P72" s="192"/>
      <c r="Q72" s="193"/>
      <c r="R72" s="192">
        <f>SUM(N72:Q72)</f>
        <v>828</v>
      </c>
      <c r="S72" s="195">
        <f>R72/$R$9</f>
        <v>0.0004347798690619467</v>
      </c>
      <c r="T72" s="194">
        <v>400</v>
      </c>
      <c r="U72" s="193">
        <v>597</v>
      </c>
      <c r="V72" s="192"/>
      <c r="W72" s="193"/>
      <c r="X72" s="192">
        <f>SUM(T72:W72)</f>
        <v>997</v>
      </c>
      <c r="Y72" s="191">
        <f>IF(ISERROR(R72/X72-1),"         /0",IF(R72/X72&gt;5,"  *  ",(R72/X72-1)))</f>
        <v>-0.16950852557673024</v>
      </c>
    </row>
    <row r="73" spans="1:25" ht="19.5" customHeight="1" thickBot="1">
      <c r="A73" s="198" t="s">
        <v>163</v>
      </c>
      <c r="B73" s="196">
        <v>485</v>
      </c>
      <c r="C73" s="193">
        <v>526</v>
      </c>
      <c r="D73" s="192">
        <v>31</v>
      </c>
      <c r="E73" s="193">
        <v>33</v>
      </c>
      <c r="F73" s="192">
        <f>SUM(B73:E73)</f>
        <v>1075</v>
      </c>
      <c r="G73" s="195">
        <f>F73/$F$9</f>
        <v>0.0012839224248099197</v>
      </c>
      <c r="H73" s="196">
        <v>635</v>
      </c>
      <c r="I73" s="193">
        <v>618</v>
      </c>
      <c r="J73" s="192">
        <v>5</v>
      </c>
      <c r="K73" s="193">
        <v>5</v>
      </c>
      <c r="L73" s="192">
        <f>SUM(H73:K73)</f>
        <v>1263</v>
      </c>
      <c r="M73" s="197">
        <f>IF(ISERROR(F73/L73-1),"         /0",(F73/L73-1))</f>
        <v>-0.14885193982581157</v>
      </c>
      <c r="N73" s="196">
        <v>1984</v>
      </c>
      <c r="O73" s="193">
        <v>2450</v>
      </c>
      <c r="P73" s="192">
        <v>78</v>
      </c>
      <c r="Q73" s="193">
        <v>72</v>
      </c>
      <c r="R73" s="192">
        <f>SUM(N73:Q73)</f>
        <v>4584</v>
      </c>
      <c r="S73" s="195">
        <f>R73/$R$9</f>
        <v>0.002407042173647299</v>
      </c>
      <c r="T73" s="194">
        <v>1934</v>
      </c>
      <c r="U73" s="193">
        <v>2173</v>
      </c>
      <c r="V73" s="192">
        <v>5</v>
      </c>
      <c r="W73" s="193">
        <v>5</v>
      </c>
      <c r="X73" s="192">
        <f>SUM(T73:W73)</f>
        <v>4117</v>
      </c>
      <c r="Y73" s="191">
        <f>IF(ISERROR(R73/X73-1),"         /0",IF(R73/X73&gt;5,"  *  ",(R73/X73-1)))</f>
        <v>0.11343211076026227</v>
      </c>
    </row>
    <row r="74" spans="1:25" s="183" customFormat="1" ht="19.5" customHeight="1" thickBot="1">
      <c r="A74" s="242" t="s">
        <v>54</v>
      </c>
      <c r="B74" s="239">
        <v>3366</v>
      </c>
      <c r="C74" s="238">
        <v>2726</v>
      </c>
      <c r="D74" s="237">
        <v>1330</v>
      </c>
      <c r="E74" s="238">
        <v>2</v>
      </c>
      <c r="F74" s="237">
        <f>SUM(B74:E74)</f>
        <v>7424</v>
      </c>
      <c r="G74" s="240">
        <f>F74/$F$9</f>
        <v>0.00886682798305939</v>
      </c>
      <c r="H74" s="239">
        <v>1208</v>
      </c>
      <c r="I74" s="238">
        <v>131</v>
      </c>
      <c r="J74" s="237">
        <v>0</v>
      </c>
      <c r="K74" s="238">
        <v>0</v>
      </c>
      <c r="L74" s="237">
        <f>SUM(H74:K74)</f>
        <v>1339</v>
      </c>
      <c r="M74" s="241">
        <f>IF(ISERROR(F74/L74-1),"         /0",(F74/L74-1))</f>
        <v>4.544436146377894</v>
      </c>
      <c r="N74" s="239">
        <v>7554</v>
      </c>
      <c r="O74" s="238">
        <v>6906</v>
      </c>
      <c r="P74" s="237">
        <v>2838</v>
      </c>
      <c r="Q74" s="238">
        <v>2</v>
      </c>
      <c r="R74" s="237">
        <f>SUM(N74:Q74)</f>
        <v>17300</v>
      </c>
      <c r="S74" s="240">
        <f>R74/$R$9</f>
        <v>0.009084168761801542</v>
      </c>
      <c r="T74" s="239">
        <v>3765</v>
      </c>
      <c r="U74" s="238">
        <v>661</v>
      </c>
      <c r="V74" s="237">
        <v>0</v>
      </c>
      <c r="W74" s="238">
        <v>0</v>
      </c>
      <c r="X74" s="237">
        <f>SUM(T74:W74)</f>
        <v>4426</v>
      </c>
      <c r="Y74" s="234">
        <f>IF(ISERROR(R74/X74-1),"         /0",IF(R74/X74&gt;5,"  *  ",(R74/X74-1)))</f>
        <v>2.9087211929507455</v>
      </c>
    </row>
    <row r="75" ht="15" thickTop="1">
      <c r="A75" s="116" t="s">
        <v>343</v>
      </c>
    </row>
    <row r="76" ht="14.25">
      <c r="A76" s="116" t="s">
        <v>65</v>
      </c>
    </row>
  </sheetData>
  <sheetProtection/>
  <mergeCells count="26"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N7:O7"/>
    <mergeCell ref="P7:Q7"/>
    <mergeCell ref="R7:R8"/>
    <mergeCell ref="T7:U7"/>
    <mergeCell ref="V7:W7"/>
    <mergeCell ref="X7:X8"/>
  </mergeCells>
  <conditionalFormatting sqref="Y75:Y65536 M75:M65536 Y3 M3">
    <cfRule type="cellIs" priority="3" dxfId="93" operator="lessThan" stopIfTrue="1">
      <formula>0</formula>
    </cfRule>
  </conditionalFormatting>
  <conditionalFormatting sqref="Y9:Y74 M9:M74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0"/>
  <sheetViews>
    <sheetView showGridLines="0" zoomScale="85" zoomScaleNormal="85" zoomScalePageLayoutView="0" workbookViewId="0" topLeftCell="A43">
      <selection activeCell="A60" sqref="A60"/>
    </sheetView>
  </sheetViews>
  <sheetFormatPr defaultColWidth="8.00390625" defaultRowHeight="15"/>
  <cols>
    <col min="1" max="1" width="18.140625" style="123" customWidth="1"/>
    <col min="2" max="2" width="8.28125" style="123" customWidth="1"/>
    <col min="3" max="3" width="9.7109375" style="123" bestFit="1" customWidth="1"/>
    <col min="4" max="4" width="8.00390625" style="123" bestFit="1" customWidth="1"/>
    <col min="5" max="5" width="9.140625" style="123" customWidth="1"/>
    <col min="6" max="6" width="8.57421875" style="123" bestFit="1" customWidth="1"/>
    <col min="7" max="7" width="9.00390625" style="123" bestFit="1" customWidth="1"/>
    <col min="8" max="8" width="8.28125" style="123" customWidth="1"/>
    <col min="9" max="9" width="9.7109375" style="123" bestFit="1" customWidth="1"/>
    <col min="10" max="10" width="7.8515625" style="123" customWidth="1"/>
    <col min="11" max="11" width="9.00390625" style="123" customWidth="1"/>
    <col min="12" max="12" width="8.421875" style="123" customWidth="1"/>
    <col min="13" max="13" width="8.8515625" style="123" bestFit="1" customWidth="1"/>
    <col min="14" max="14" width="9.28125" style="123" bestFit="1" customWidth="1"/>
    <col min="15" max="15" width="9.421875" style="123" customWidth="1"/>
    <col min="16" max="16" width="8.00390625" style="123" customWidth="1"/>
    <col min="17" max="17" width="9.28125" style="123" customWidth="1"/>
    <col min="18" max="18" width="9.8515625" style="123" bestFit="1" customWidth="1"/>
    <col min="19" max="19" width="9.57421875" style="123" customWidth="1"/>
    <col min="20" max="20" width="10.140625" style="123" customWidth="1"/>
    <col min="21" max="21" width="9.421875" style="123" customWidth="1"/>
    <col min="22" max="22" width="8.57421875" style="123" bestFit="1" customWidth="1"/>
    <col min="23" max="23" width="9.00390625" style="123" customWidth="1"/>
    <col min="24" max="24" width="9.8515625" style="123" bestFit="1" customWidth="1"/>
    <col min="25" max="25" width="8.57421875" style="123" customWidth="1"/>
    <col min="26" max="16384" width="8.00390625" style="123" customWidth="1"/>
  </cols>
  <sheetData>
    <row r="1" spans="24:25" ht="18.75" thickBot="1">
      <c r="X1" s="536" t="s">
        <v>28</v>
      </c>
      <c r="Y1" s="537"/>
    </row>
    <row r="2" ht="5.25" customHeight="1" thickBot="1"/>
    <row r="3" spans="1:25" ht="24.75" customHeight="1" thickTop="1">
      <c r="A3" s="598" t="s">
        <v>68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600"/>
    </row>
    <row r="4" spans="1:25" ht="21" customHeight="1" thickBot="1">
      <c r="A4" s="607" t="s">
        <v>45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608"/>
      <c r="S4" s="608"/>
      <c r="T4" s="608"/>
      <c r="U4" s="608"/>
      <c r="V4" s="608"/>
      <c r="W4" s="608"/>
      <c r="X4" s="608"/>
      <c r="Y4" s="609"/>
    </row>
    <row r="5" spans="1:25" s="233" customFormat="1" ht="15.75" customHeight="1" thickBot="1" thickTop="1">
      <c r="A5" s="615" t="s">
        <v>60</v>
      </c>
      <c r="B5" s="591" t="s">
        <v>36</v>
      </c>
      <c r="C5" s="592"/>
      <c r="D5" s="592"/>
      <c r="E5" s="592"/>
      <c r="F5" s="592"/>
      <c r="G5" s="592"/>
      <c r="H5" s="592"/>
      <c r="I5" s="592"/>
      <c r="J5" s="593"/>
      <c r="K5" s="593"/>
      <c r="L5" s="593"/>
      <c r="M5" s="594"/>
      <c r="N5" s="591" t="s">
        <v>35</v>
      </c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5"/>
    </row>
    <row r="6" spans="1:25" s="163" customFormat="1" ht="26.25" customHeight="1" thickBot="1">
      <c r="A6" s="616"/>
      <c r="B6" s="583" t="s">
        <v>147</v>
      </c>
      <c r="C6" s="584"/>
      <c r="D6" s="584"/>
      <c r="E6" s="584"/>
      <c r="F6" s="584"/>
      <c r="G6" s="588" t="s">
        <v>34</v>
      </c>
      <c r="H6" s="583" t="s">
        <v>148</v>
      </c>
      <c r="I6" s="584"/>
      <c r="J6" s="584"/>
      <c r="K6" s="584"/>
      <c r="L6" s="584"/>
      <c r="M6" s="585" t="s">
        <v>33</v>
      </c>
      <c r="N6" s="583" t="s">
        <v>149</v>
      </c>
      <c r="O6" s="584"/>
      <c r="P6" s="584"/>
      <c r="Q6" s="584"/>
      <c r="R6" s="584"/>
      <c r="S6" s="588" t="s">
        <v>34</v>
      </c>
      <c r="T6" s="583" t="s">
        <v>150</v>
      </c>
      <c r="U6" s="584"/>
      <c r="V6" s="584"/>
      <c r="W6" s="584"/>
      <c r="X6" s="584"/>
      <c r="Y6" s="601" t="s">
        <v>33</v>
      </c>
    </row>
    <row r="7" spans="1:25" s="163" customFormat="1" ht="26.25" customHeight="1">
      <c r="A7" s="617"/>
      <c r="B7" s="554" t="s">
        <v>22</v>
      </c>
      <c r="C7" s="546"/>
      <c r="D7" s="545" t="s">
        <v>21</v>
      </c>
      <c r="E7" s="546"/>
      <c r="F7" s="614" t="s">
        <v>17</v>
      </c>
      <c r="G7" s="589"/>
      <c r="H7" s="554" t="s">
        <v>22</v>
      </c>
      <c r="I7" s="546"/>
      <c r="J7" s="545" t="s">
        <v>21</v>
      </c>
      <c r="K7" s="546"/>
      <c r="L7" s="614" t="s">
        <v>17</v>
      </c>
      <c r="M7" s="586"/>
      <c r="N7" s="554" t="s">
        <v>22</v>
      </c>
      <c r="O7" s="546"/>
      <c r="P7" s="545" t="s">
        <v>21</v>
      </c>
      <c r="Q7" s="546"/>
      <c r="R7" s="614" t="s">
        <v>17</v>
      </c>
      <c r="S7" s="589"/>
      <c r="T7" s="554" t="s">
        <v>22</v>
      </c>
      <c r="U7" s="546"/>
      <c r="V7" s="545" t="s">
        <v>21</v>
      </c>
      <c r="W7" s="546"/>
      <c r="X7" s="614" t="s">
        <v>17</v>
      </c>
      <c r="Y7" s="602"/>
    </row>
    <row r="8" spans="1:25" s="229" customFormat="1" ht="27" thickBot="1">
      <c r="A8" s="618"/>
      <c r="B8" s="232" t="s">
        <v>31</v>
      </c>
      <c r="C8" s="230" t="s">
        <v>30</v>
      </c>
      <c r="D8" s="231" t="s">
        <v>31</v>
      </c>
      <c r="E8" s="230" t="s">
        <v>30</v>
      </c>
      <c r="F8" s="597"/>
      <c r="G8" s="590"/>
      <c r="H8" s="232" t="s">
        <v>31</v>
      </c>
      <c r="I8" s="230" t="s">
        <v>30</v>
      </c>
      <c r="J8" s="231" t="s">
        <v>31</v>
      </c>
      <c r="K8" s="230" t="s">
        <v>30</v>
      </c>
      <c r="L8" s="597"/>
      <c r="M8" s="587"/>
      <c r="N8" s="232" t="s">
        <v>31</v>
      </c>
      <c r="O8" s="230" t="s">
        <v>30</v>
      </c>
      <c r="P8" s="231" t="s">
        <v>31</v>
      </c>
      <c r="Q8" s="230" t="s">
        <v>30</v>
      </c>
      <c r="R8" s="597"/>
      <c r="S8" s="590"/>
      <c r="T8" s="232" t="s">
        <v>31</v>
      </c>
      <c r="U8" s="230" t="s">
        <v>30</v>
      </c>
      <c r="V8" s="231" t="s">
        <v>31</v>
      </c>
      <c r="W8" s="230" t="s">
        <v>30</v>
      </c>
      <c r="X8" s="597"/>
      <c r="Y8" s="603"/>
    </row>
    <row r="9" spans="1:25" s="222" customFormat="1" ht="18" customHeight="1" thickBot="1" thickTop="1">
      <c r="A9" s="286" t="s">
        <v>24</v>
      </c>
      <c r="B9" s="284">
        <f>B10+B21+B33+B41+B52+B57</f>
        <v>25078.524</v>
      </c>
      <c r="C9" s="283">
        <f>C10+C21+C33+C41+C52+C57</f>
        <v>12695.67</v>
      </c>
      <c r="D9" s="282">
        <f>D10+D21+D33+D41+D52+D57</f>
        <v>5751.183</v>
      </c>
      <c r="E9" s="283">
        <f>E10+E21+E33+E41+E52+E57</f>
        <v>1404.7079999999996</v>
      </c>
      <c r="F9" s="282">
        <f aca="true" t="shared" si="0" ref="F9:F20">SUM(B9:E9)</f>
        <v>44930.085</v>
      </c>
      <c r="G9" s="285">
        <f aca="true" t="shared" si="1" ref="G9:G20">F9/$F$9</f>
        <v>1</v>
      </c>
      <c r="H9" s="284">
        <f>H10+H21+H33+H41+H52+H57</f>
        <v>27124.278000000002</v>
      </c>
      <c r="I9" s="283">
        <f>I10+I21+I33+I41+I52+I57</f>
        <v>14538.316</v>
      </c>
      <c r="J9" s="282">
        <f>J10+J21+J33+J41+J52+J57</f>
        <v>5137.088</v>
      </c>
      <c r="K9" s="283">
        <f>K10+K21+K33+K41+K52+K57</f>
        <v>975.6530000000001</v>
      </c>
      <c r="L9" s="282">
        <f aca="true" t="shared" si="2" ref="L9:L20">SUM(H9:K9)</f>
        <v>47775.335</v>
      </c>
      <c r="M9" s="409">
        <f aca="true" t="shared" si="3" ref="M9:M23">IF(ISERROR(F9/L9-1),"         /0",(F9/L9-1))</f>
        <v>-0.05955478909776357</v>
      </c>
      <c r="N9" s="284">
        <f>N10+N21+N33+N41+N52+N57</f>
        <v>52001.50100000002</v>
      </c>
      <c r="O9" s="283">
        <f>O10+O21+O33+O41+O52+O57</f>
        <v>26263.798</v>
      </c>
      <c r="P9" s="282">
        <f>P10+P21+P33+P41+P52+P57</f>
        <v>12774.575970000002</v>
      </c>
      <c r="Q9" s="283">
        <f>Q10+Q21+Q33+Q41+Q52+Q57</f>
        <v>2808.9219999999996</v>
      </c>
      <c r="R9" s="282">
        <f aca="true" t="shared" si="4" ref="R9:R20">SUM(N9:Q9)</f>
        <v>93848.79697000002</v>
      </c>
      <c r="S9" s="285">
        <f aca="true" t="shared" si="5" ref="S9:S20">R9/$R$9</f>
        <v>1</v>
      </c>
      <c r="T9" s="284">
        <f>T10+T21+T33+T41+T52+T57</f>
        <v>54677.102999999996</v>
      </c>
      <c r="U9" s="283">
        <f>U10+U21+U33+U41+U52+U57</f>
        <v>28786.318</v>
      </c>
      <c r="V9" s="282">
        <f>V10+V21+V33+V41+V52+V57</f>
        <v>8447.705</v>
      </c>
      <c r="W9" s="283">
        <f>W10+W21+W33+W41+W52+W57</f>
        <v>2033.8269999999998</v>
      </c>
      <c r="X9" s="282">
        <f aca="true" t="shared" si="6" ref="X9:X20">SUM(T9:W9)</f>
        <v>93944.95300000001</v>
      </c>
      <c r="Y9" s="281">
        <f>IF(ISERROR(R9/X9-1),"         /0",(R9/X9-1))</f>
        <v>-0.0010235358785052329</v>
      </c>
    </row>
    <row r="10" spans="1:25" s="199" customFormat="1" ht="19.5" customHeight="1" thickTop="1">
      <c r="A10" s="280" t="s">
        <v>59</v>
      </c>
      <c r="B10" s="277">
        <f>SUM(B11:B20)</f>
        <v>16976.654</v>
      </c>
      <c r="C10" s="276">
        <f>SUM(C11:C20)</f>
        <v>5762.650000000001</v>
      </c>
      <c r="D10" s="275">
        <f>SUM(D11:D20)</f>
        <v>5587.915</v>
      </c>
      <c r="E10" s="276">
        <f>SUM(E11:E20)</f>
        <v>1304.11</v>
      </c>
      <c r="F10" s="275">
        <f t="shared" si="0"/>
        <v>29631.329</v>
      </c>
      <c r="G10" s="278">
        <f t="shared" si="1"/>
        <v>0.6594986187985178</v>
      </c>
      <c r="H10" s="277">
        <f>SUM(H11:H20)</f>
        <v>17850.497</v>
      </c>
      <c r="I10" s="276">
        <f>SUM(I11:I20)</f>
        <v>7026.77</v>
      </c>
      <c r="J10" s="275">
        <f>SUM(J11:J20)</f>
        <v>4048.495</v>
      </c>
      <c r="K10" s="276">
        <f>SUM(K11:K20)</f>
        <v>617.681</v>
      </c>
      <c r="L10" s="275">
        <f t="shared" si="2"/>
        <v>29543.443</v>
      </c>
      <c r="M10" s="279">
        <f t="shared" si="3"/>
        <v>0.0029748056108422904</v>
      </c>
      <c r="N10" s="277">
        <f>SUM(N11:N20)</f>
        <v>36490.87500000001</v>
      </c>
      <c r="O10" s="276">
        <f>SUM(O11:O20)</f>
        <v>11986.967999999999</v>
      </c>
      <c r="P10" s="275">
        <f>SUM(P11:P20)</f>
        <v>12381.54197</v>
      </c>
      <c r="Q10" s="276">
        <f>SUM(Q11:Q20)</f>
        <v>2696.908</v>
      </c>
      <c r="R10" s="275">
        <f t="shared" si="4"/>
        <v>63556.29297000001</v>
      </c>
      <c r="S10" s="278">
        <f t="shared" si="5"/>
        <v>0.6772201138637568</v>
      </c>
      <c r="T10" s="277">
        <f>SUM(T11:T20)</f>
        <v>36995.37499999999</v>
      </c>
      <c r="U10" s="276">
        <f>SUM(U11:U20)</f>
        <v>14146.197000000002</v>
      </c>
      <c r="V10" s="275">
        <f>SUM(V11:V20)</f>
        <v>7293.116</v>
      </c>
      <c r="W10" s="276">
        <f>SUM(W11:W20)</f>
        <v>1405.558</v>
      </c>
      <c r="X10" s="275">
        <f t="shared" si="6"/>
        <v>59840.24599999999</v>
      </c>
      <c r="Y10" s="274">
        <f aca="true" t="shared" si="7" ref="Y10:Y20">IF(ISERROR(R10/X10-1),"         /0",IF(R10/X10&gt;5,"  *  ",(R10/X10-1)))</f>
        <v>0.062099460119198424</v>
      </c>
    </row>
    <row r="11" spans="1:25" ht="19.5" customHeight="1">
      <c r="A11" s="198" t="s">
        <v>268</v>
      </c>
      <c r="B11" s="196">
        <v>11113.616</v>
      </c>
      <c r="C11" s="193">
        <v>4075.199</v>
      </c>
      <c r="D11" s="192">
        <v>4740.584</v>
      </c>
      <c r="E11" s="193">
        <v>978.7269999999999</v>
      </c>
      <c r="F11" s="192">
        <f t="shared" si="0"/>
        <v>20908.126</v>
      </c>
      <c r="G11" s="195">
        <f t="shared" si="1"/>
        <v>0.4653480179260734</v>
      </c>
      <c r="H11" s="196">
        <v>13431.959</v>
      </c>
      <c r="I11" s="193">
        <v>5397.338</v>
      </c>
      <c r="J11" s="192">
        <v>3686.6229999999996</v>
      </c>
      <c r="K11" s="193">
        <v>578.17</v>
      </c>
      <c r="L11" s="192">
        <f t="shared" si="2"/>
        <v>23094.089999999997</v>
      </c>
      <c r="M11" s="197">
        <f t="shared" si="3"/>
        <v>-0.09465469304051366</v>
      </c>
      <c r="N11" s="196">
        <v>23849.235999999997</v>
      </c>
      <c r="O11" s="193">
        <v>8599.142</v>
      </c>
      <c r="P11" s="192">
        <v>10491.79297</v>
      </c>
      <c r="Q11" s="193">
        <v>1990.639</v>
      </c>
      <c r="R11" s="192">
        <f t="shared" si="4"/>
        <v>44930.80997</v>
      </c>
      <c r="S11" s="195">
        <f t="shared" si="5"/>
        <v>0.47875744197725534</v>
      </c>
      <c r="T11" s="196">
        <v>27900.376999999997</v>
      </c>
      <c r="U11" s="193">
        <v>10868.774000000001</v>
      </c>
      <c r="V11" s="192">
        <v>5803.947999999999</v>
      </c>
      <c r="W11" s="193">
        <v>1344.788</v>
      </c>
      <c r="X11" s="192">
        <f t="shared" si="6"/>
        <v>45917.886999999995</v>
      </c>
      <c r="Y11" s="191">
        <f t="shared" si="7"/>
        <v>-0.021496569082109396</v>
      </c>
    </row>
    <row r="12" spans="1:25" ht="19.5" customHeight="1">
      <c r="A12" s="198" t="s">
        <v>271</v>
      </c>
      <c r="B12" s="196">
        <v>4179.076</v>
      </c>
      <c r="C12" s="193">
        <v>453.2879999999999</v>
      </c>
      <c r="D12" s="192">
        <v>617.452</v>
      </c>
      <c r="E12" s="193">
        <v>152.816</v>
      </c>
      <c r="F12" s="192">
        <f t="shared" si="0"/>
        <v>5402.632</v>
      </c>
      <c r="G12" s="195">
        <f t="shared" si="1"/>
        <v>0.12024531001888823</v>
      </c>
      <c r="H12" s="196">
        <v>3675.911</v>
      </c>
      <c r="I12" s="193">
        <v>270.126</v>
      </c>
      <c r="J12" s="192">
        <v>361.452</v>
      </c>
      <c r="K12" s="193">
        <v>39.123</v>
      </c>
      <c r="L12" s="192">
        <f t="shared" si="2"/>
        <v>4346.612</v>
      </c>
      <c r="M12" s="197">
        <f t="shared" si="3"/>
        <v>0.24295244203991517</v>
      </c>
      <c r="N12" s="196">
        <v>9273.658</v>
      </c>
      <c r="O12" s="193">
        <v>1003.1979999999999</v>
      </c>
      <c r="P12" s="192">
        <v>1278.0700000000002</v>
      </c>
      <c r="Q12" s="193">
        <v>186.30200000000002</v>
      </c>
      <c r="R12" s="192">
        <f t="shared" si="4"/>
        <v>11741.228</v>
      </c>
      <c r="S12" s="195">
        <f t="shared" si="5"/>
        <v>0.12510792230776527</v>
      </c>
      <c r="T12" s="196">
        <v>7801.624</v>
      </c>
      <c r="U12" s="193">
        <v>619.568</v>
      </c>
      <c r="V12" s="192">
        <v>1488.248</v>
      </c>
      <c r="W12" s="193">
        <v>60.211999999999996</v>
      </c>
      <c r="X12" s="192">
        <f t="shared" si="6"/>
        <v>9969.651999999998</v>
      </c>
      <c r="Y12" s="191">
        <f t="shared" si="7"/>
        <v>0.17769687447465587</v>
      </c>
    </row>
    <row r="13" spans="1:25" ht="19.5" customHeight="1">
      <c r="A13" s="198" t="s">
        <v>275</v>
      </c>
      <c r="B13" s="196">
        <v>257.316</v>
      </c>
      <c r="C13" s="193">
        <v>123.101</v>
      </c>
      <c r="D13" s="192">
        <v>0</v>
      </c>
      <c r="E13" s="193">
        <v>0</v>
      </c>
      <c r="F13" s="192">
        <f t="shared" si="0"/>
        <v>380.417</v>
      </c>
      <c r="G13" s="195">
        <f t="shared" si="1"/>
        <v>0.008466865798273028</v>
      </c>
      <c r="H13" s="196">
        <v>209.657</v>
      </c>
      <c r="I13" s="193">
        <v>127.09700000000001</v>
      </c>
      <c r="J13" s="192"/>
      <c r="K13" s="193"/>
      <c r="L13" s="192">
        <f t="shared" si="2"/>
        <v>336.754</v>
      </c>
      <c r="M13" s="197">
        <f>IF(ISERROR(F13/L13-1),"         /0",(F13/L13-1))</f>
        <v>0.12965844503702995</v>
      </c>
      <c r="N13" s="196">
        <v>472.41799999999995</v>
      </c>
      <c r="O13" s="193">
        <v>246.06900000000002</v>
      </c>
      <c r="P13" s="192">
        <v>0</v>
      </c>
      <c r="Q13" s="193">
        <v>0</v>
      </c>
      <c r="R13" s="192">
        <f t="shared" si="4"/>
        <v>718.487</v>
      </c>
      <c r="S13" s="195">
        <f t="shared" si="5"/>
        <v>0.007655793395302378</v>
      </c>
      <c r="T13" s="196">
        <v>368.03400000000005</v>
      </c>
      <c r="U13" s="193">
        <v>253.11599999999999</v>
      </c>
      <c r="V13" s="192">
        <v>0</v>
      </c>
      <c r="W13" s="193"/>
      <c r="X13" s="192">
        <f t="shared" si="6"/>
        <v>621.1500000000001</v>
      </c>
      <c r="Y13" s="191">
        <f t="shared" si="7"/>
        <v>0.15670449971826428</v>
      </c>
    </row>
    <row r="14" spans="1:25" ht="19.5" customHeight="1">
      <c r="A14" s="198" t="s">
        <v>281</v>
      </c>
      <c r="B14" s="196">
        <v>196.666</v>
      </c>
      <c r="C14" s="193">
        <v>158.275</v>
      </c>
      <c r="D14" s="192">
        <v>0</v>
      </c>
      <c r="E14" s="193">
        <v>0</v>
      </c>
      <c r="F14" s="192">
        <f>SUM(B14:E14)</f>
        <v>354.94100000000003</v>
      </c>
      <c r="G14" s="195">
        <f>F14/$F$9</f>
        <v>0.007899851513746302</v>
      </c>
      <c r="H14" s="196">
        <v>80.475</v>
      </c>
      <c r="I14" s="193">
        <v>32.634</v>
      </c>
      <c r="J14" s="192"/>
      <c r="K14" s="193"/>
      <c r="L14" s="192">
        <f>SUM(H14:K14)</f>
        <v>113.109</v>
      </c>
      <c r="M14" s="197">
        <f>IF(ISERROR(F14/L14-1),"         /0",(F14/L14-1))</f>
        <v>2.138043833824011</v>
      </c>
      <c r="N14" s="196">
        <v>341.78099999999995</v>
      </c>
      <c r="O14" s="193">
        <v>276.01700000000005</v>
      </c>
      <c r="P14" s="192"/>
      <c r="Q14" s="193">
        <v>0</v>
      </c>
      <c r="R14" s="192">
        <f>SUM(N14:Q14)</f>
        <v>617.798</v>
      </c>
      <c r="S14" s="195">
        <f>R14/$R$9</f>
        <v>0.006582908038741158</v>
      </c>
      <c r="T14" s="196">
        <v>80.475</v>
      </c>
      <c r="U14" s="193">
        <v>32.634</v>
      </c>
      <c r="V14" s="192"/>
      <c r="W14" s="193"/>
      <c r="X14" s="192">
        <f>SUM(T14:W14)</f>
        <v>113.109</v>
      </c>
      <c r="Y14" s="191" t="str">
        <f>IF(ISERROR(R14/X14-1),"         /0",IF(R14/X14&gt;5,"  *  ",(R14/X14-1)))</f>
        <v>  *  </v>
      </c>
    </row>
    <row r="15" spans="1:25" ht="19.5" customHeight="1">
      <c r="A15" s="198" t="s">
        <v>273</v>
      </c>
      <c r="B15" s="196">
        <v>15.728000000000002</v>
      </c>
      <c r="C15" s="193">
        <v>306.81100000000004</v>
      </c>
      <c r="D15" s="192">
        <v>0</v>
      </c>
      <c r="E15" s="193">
        <v>0</v>
      </c>
      <c r="F15" s="192">
        <f>SUM(B15:E15)</f>
        <v>322.53900000000004</v>
      </c>
      <c r="G15" s="195">
        <f>F15/$F$9</f>
        <v>0.007178686619444412</v>
      </c>
      <c r="H15" s="196">
        <v>33.606</v>
      </c>
      <c r="I15" s="193">
        <v>546.67</v>
      </c>
      <c r="J15" s="192"/>
      <c r="K15" s="193"/>
      <c r="L15" s="192">
        <f>SUM(H15:K15)</f>
        <v>580.276</v>
      </c>
      <c r="M15" s="197">
        <f>IF(ISERROR(F15/L15-1),"         /0",(F15/L15-1))</f>
        <v>-0.44416277771267454</v>
      </c>
      <c r="N15" s="196">
        <v>33.009</v>
      </c>
      <c r="O15" s="193">
        <v>607.3230000000001</v>
      </c>
      <c r="P15" s="192">
        <v>0</v>
      </c>
      <c r="Q15" s="193">
        <v>0</v>
      </c>
      <c r="R15" s="192">
        <f>SUM(N15:Q15)</f>
        <v>640.3320000000001</v>
      </c>
      <c r="S15" s="195">
        <f>R15/$R$9</f>
        <v>0.006823017669631828</v>
      </c>
      <c r="T15" s="196">
        <v>56.085</v>
      </c>
      <c r="U15" s="193">
        <v>1037.646</v>
      </c>
      <c r="V15" s="192"/>
      <c r="W15" s="193"/>
      <c r="X15" s="192">
        <f>SUM(T15:W15)</f>
        <v>1093.731</v>
      </c>
      <c r="Y15" s="191">
        <f>IF(ISERROR(R15/X15-1),"         /0",IF(R15/X15&gt;5,"  *  ",(R15/X15-1)))</f>
        <v>-0.41454342978300873</v>
      </c>
    </row>
    <row r="16" spans="1:25" ht="19.5" customHeight="1">
      <c r="A16" s="198" t="s">
        <v>276</v>
      </c>
      <c r="B16" s="196">
        <v>22.691</v>
      </c>
      <c r="C16" s="193">
        <v>183.484</v>
      </c>
      <c r="D16" s="192">
        <v>0</v>
      </c>
      <c r="E16" s="193">
        <v>0</v>
      </c>
      <c r="F16" s="192">
        <f>SUM(B16:E16)</f>
        <v>206.175</v>
      </c>
      <c r="G16" s="195">
        <f>F16/$F$9</f>
        <v>0.004588796126248148</v>
      </c>
      <c r="H16" s="196">
        <v>14.645</v>
      </c>
      <c r="I16" s="193">
        <v>326.988</v>
      </c>
      <c r="J16" s="192">
        <v>0</v>
      </c>
      <c r="K16" s="193">
        <v>0</v>
      </c>
      <c r="L16" s="192">
        <f>SUM(H16:K16)</f>
        <v>341.633</v>
      </c>
      <c r="M16" s="197">
        <f>IF(ISERROR(F16/L16-1),"         /0",(F16/L16-1))</f>
        <v>-0.39650150892917246</v>
      </c>
      <c r="N16" s="196">
        <v>44.732</v>
      </c>
      <c r="O16" s="193">
        <v>347.962</v>
      </c>
      <c r="P16" s="192">
        <v>0</v>
      </c>
      <c r="Q16" s="193">
        <v>0</v>
      </c>
      <c r="R16" s="192">
        <f>SUM(N16:Q16)</f>
        <v>392.69399999999996</v>
      </c>
      <c r="S16" s="195">
        <f>R16/$R$9</f>
        <v>0.004184326413108201</v>
      </c>
      <c r="T16" s="196">
        <v>36.343</v>
      </c>
      <c r="U16" s="193">
        <v>580.025</v>
      </c>
      <c r="V16" s="192">
        <v>0</v>
      </c>
      <c r="W16" s="193">
        <v>0</v>
      </c>
      <c r="X16" s="192">
        <f>SUM(T16:W16)</f>
        <v>616.3679999999999</v>
      </c>
      <c r="Y16" s="191">
        <f>IF(ISERROR(R16/X16-1),"         /0",IF(R16/X16&gt;5,"  *  ",(R16/X16-1)))</f>
        <v>-0.36289035121875246</v>
      </c>
    </row>
    <row r="17" spans="1:25" ht="19.5" customHeight="1">
      <c r="A17" s="198" t="s">
        <v>284</v>
      </c>
      <c r="B17" s="196">
        <v>87.22</v>
      </c>
      <c r="C17" s="193">
        <v>74.465</v>
      </c>
      <c r="D17" s="192">
        <v>0</v>
      </c>
      <c r="E17" s="193">
        <v>0</v>
      </c>
      <c r="F17" s="192">
        <f t="shared" si="0"/>
        <v>161.685</v>
      </c>
      <c r="G17" s="195">
        <f t="shared" si="1"/>
        <v>0.003598591010900603</v>
      </c>
      <c r="H17" s="196">
        <v>127.11500000000001</v>
      </c>
      <c r="I17" s="193">
        <v>94.674</v>
      </c>
      <c r="J17" s="192"/>
      <c r="K17" s="193"/>
      <c r="L17" s="192">
        <f t="shared" si="2"/>
        <v>221.78900000000002</v>
      </c>
      <c r="M17" s="197">
        <f t="shared" si="3"/>
        <v>-0.2709963073010835</v>
      </c>
      <c r="N17" s="196">
        <v>244.071</v>
      </c>
      <c r="O17" s="193">
        <v>142.675</v>
      </c>
      <c r="P17" s="192"/>
      <c r="Q17" s="193"/>
      <c r="R17" s="192">
        <f t="shared" si="4"/>
        <v>386.746</v>
      </c>
      <c r="S17" s="195">
        <f t="shared" si="5"/>
        <v>0.004120947870260162</v>
      </c>
      <c r="T17" s="196">
        <v>256.678</v>
      </c>
      <c r="U17" s="193">
        <v>174.804</v>
      </c>
      <c r="V17" s="192"/>
      <c r="W17" s="193"/>
      <c r="X17" s="192">
        <f t="shared" si="6"/>
        <v>431.48199999999997</v>
      </c>
      <c r="Y17" s="191">
        <f t="shared" si="7"/>
        <v>-0.1036798754061583</v>
      </c>
    </row>
    <row r="18" spans="1:25" ht="19.5" customHeight="1">
      <c r="A18" s="198" t="s">
        <v>282</v>
      </c>
      <c r="B18" s="196">
        <v>43.629</v>
      </c>
      <c r="C18" s="193">
        <v>1.877</v>
      </c>
      <c r="D18" s="192">
        <v>0</v>
      </c>
      <c r="E18" s="193">
        <v>0</v>
      </c>
      <c r="F18" s="192">
        <f t="shared" si="0"/>
        <v>45.506</v>
      </c>
      <c r="G18" s="195">
        <f t="shared" si="1"/>
        <v>0.001012818026050919</v>
      </c>
      <c r="H18" s="196">
        <v>64.459</v>
      </c>
      <c r="I18" s="193">
        <v>0.8</v>
      </c>
      <c r="J18" s="192"/>
      <c r="K18" s="193"/>
      <c r="L18" s="192">
        <f t="shared" si="2"/>
        <v>65.259</v>
      </c>
      <c r="M18" s="197">
        <f t="shared" si="3"/>
        <v>-0.3026862195252762</v>
      </c>
      <c r="N18" s="196">
        <v>84.36</v>
      </c>
      <c r="O18" s="193">
        <v>4.905</v>
      </c>
      <c r="P18" s="192"/>
      <c r="Q18" s="193"/>
      <c r="R18" s="192">
        <f t="shared" si="4"/>
        <v>89.265</v>
      </c>
      <c r="S18" s="195">
        <f t="shared" si="5"/>
        <v>0.0009511576374126</v>
      </c>
      <c r="T18" s="196">
        <v>136.227</v>
      </c>
      <c r="U18" s="193">
        <v>2.564</v>
      </c>
      <c r="V18" s="192"/>
      <c r="W18" s="193"/>
      <c r="X18" s="192">
        <f t="shared" si="6"/>
        <v>138.791</v>
      </c>
      <c r="Y18" s="191">
        <f t="shared" si="7"/>
        <v>-0.3568386999157006</v>
      </c>
    </row>
    <row r="19" spans="1:25" ht="19.5" customHeight="1">
      <c r="A19" s="198" t="s">
        <v>270</v>
      </c>
      <c r="B19" s="196">
        <v>19.438</v>
      </c>
      <c r="C19" s="193">
        <v>13.568</v>
      </c>
      <c r="D19" s="192">
        <v>0</v>
      </c>
      <c r="E19" s="193">
        <v>0</v>
      </c>
      <c r="F19" s="192">
        <f t="shared" si="0"/>
        <v>33.006</v>
      </c>
      <c r="G19" s="195">
        <f t="shared" si="1"/>
        <v>0.0007346080026334248</v>
      </c>
      <c r="H19" s="196">
        <v>9.267</v>
      </c>
      <c r="I19" s="193">
        <v>18.147</v>
      </c>
      <c r="J19" s="192">
        <v>0</v>
      </c>
      <c r="K19" s="193"/>
      <c r="L19" s="192">
        <f t="shared" si="2"/>
        <v>27.413999999999998</v>
      </c>
      <c r="M19" s="197">
        <f t="shared" si="3"/>
        <v>0.2039833661632744</v>
      </c>
      <c r="N19" s="196">
        <v>34.423</v>
      </c>
      <c r="O19" s="193">
        <v>24.796</v>
      </c>
      <c r="P19" s="192"/>
      <c r="Q19" s="193"/>
      <c r="R19" s="192">
        <f t="shared" si="4"/>
        <v>59.219</v>
      </c>
      <c r="S19" s="195">
        <f t="shared" si="5"/>
        <v>0.0006310043592666416</v>
      </c>
      <c r="T19" s="196">
        <v>22.415999999999997</v>
      </c>
      <c r="U19" s="193">
        <v>37.893</v>
      </c>
      <c r="V19" s="192">
        <v>0</v>
      </c>
      <c r="W19" s="193"/>
      <c r="X19" s="192">
        <f t="shared" si="6"/>
        <v>60.309</v>
      </c>
      <c r="Y19" s="191">
        <f t="shared" si="7"/>
        <v>-0.01807358769006273</v>
      </c>
    </row>
    <row r="20" spans="1:25" ht="19.5" customHeight="1" thickBot="1">
      <c r="A20" s="198" t="s">
        <v>266</v>
      </c>
      <c r="B20" s="196">
        <v>1041.2740000000001</v>
      </c>
      <c r="C20" s="193">
        <v>372.58199999999994</v>
      </c>
      <c r="D20" s="192">
        <v>229.879</v>
      </c>
      <c r="E20" s="193">
        <v>172.567</v>
      </c>
      <c r="F20" s="192">
        <f t="shared" si="0"/>
        <v>1816.302</v>
      </c>
      <c r="G20" s="195">
        <f t="shared" si="1"/>
        <v>0.040425073756259304</v>
      </c>
      <c r="H20" s="196">
        <v>203.40300000000002</v>
      </c>
      <c r="I20" s="193">
        <v>212.29600000000002</v>
      </c>
      <c r="J20" s="192">
        <v>0.42000000000000004</v>
      </c>
      <c r="K20" s="193">
        <v>0.388</v>
      </c>
      <c r="L20" s="192">
        <f t="shared" si="2"/>
        <v>416.50700000000006</v>
      </c>
      <c r="M20" s="197">
        <f t="shared" si="3"/>
        <v>3.3607958569723912</v>
      </c>
      <c r="N20" s="196">
        <v>2113.187000000001</v>
      </c>
      <c r="O20" s="193">
        <v>734.881</v>
      </c>
      <c r="P20" s="192">
        <v>611.6790000000001</v>
      </c>
      <c r="Q20" s="193">
        <v>519.967</v>
      </c>
      <c r="R20" s="192">
        <f t="shared" si="4"/>
        <v>3979.714000000001</v>
      </c>
      <c r="S20" s="195">
        <f t="shared" si="5"/>
        <v>0.04240559419501315</v>
      </c>
      <c r="T20" s="196">
        <v>337.116</v>
      </c>
      <c r="U20" s="193">
        <v>539.173</v>
      </c>
      <c r="V20" s="192">
        <v>0.92</v>
      </c>
      <c r="W20" s="193">
        <v>0.5579999999999999</v>
      </c>
      <c r="X20" s="192">
        <f t="shared" si="6"/>
        <v>877.7669999999999</v>
      </c>
      <c r="Y20" s="191">
        <f t="shared" si="7"/>
        <v>3.533907061896837</v>
      </c>
    </row>
    <row r="21" spans="1:25" s="199" customFormat="1" ht="19.5" customHeight="1">
      <c r="A21" s="206" t="s">
        <v>58</v>
      </c>
      <c r="B21" s="203">
        <f>SUM(B22:B32)</f>
        <v>3596.683</v>
      </c>
      <c r="C21" s="202">
        <f>SUM(C22:C32)</f>
        <v>4327.08</v>
      </c>
      <c r="D21" s="201">
        <f>SUM(D22:D32)</f>
        <v>51.984</v>
      </c>
      <c r="E21" s="202">
        <f>SUM(E22:E32)</f>
        <v>83.578</v>
      </c>
      <c r="F21" s="201">
        <f aca="true" t="shared" si="8" ref="F21:F57">SUM(B21:E21)</f>
        <v>8059.325000000001</v>
      </c>
      <c r="G21" s="204">
        <f aca="true" t="shared" si="9" ref="G21:G57">F21/$F$9</f>
        <v>0.17937479975833567</v>
      </c>
      <c r="H21" s="203">
        <f>SUM(H22:H32)</f>
        <v>3486.1330000000007</v>
      </c>
      <c r="I21" s="202">
        <f>SUM(I22:I32)</f>
        <v>4044.459</v>
      </c>
      <c r="J21" s="201">
        <f>SUM(J22:J32)</f>
        <v>364.78600000000006</v>
      </c>
      <c r="K21" s="202">
        <f>SUM(K22:K32)</f>
        <v>275.71500000000003</v>
      </c>
      <c r="L21" s="201">
        <f aca="true" t="shared" si="10" ref="L21:L57">SUM(H21:K21)</f>
        <v>8171.093000000001</v>
      </c>
      <c r="M21" s="205">
        <f t="shared" si="3"/>
        <v>-0.013678463823628029</v>
      </c>
      <c r="N21" s="203">
        <f>SUM(N22:N32)</f>
        <v>6800.657999999999</v>
      </c>
      <c r="O21" s="202">
        <f>SUM(O22:O32)</f>
        <v>8366.764000000001</v>
      </c>
      <c r="P21" s="201">
        <f>SUM(P22:P32)</f>
        <v>277.178</v>
      </c>
      <c r="Q21" s="202">
        <f>SUM(Q22:Q32)</f>
        <v>94.64000000000001</v>
      </c>
      <c r="R21" s="201">
        <f aca="true" t="shared" si="11" ref="R21:R57">SUM(N21:Q21)</f>
        <v>15539.24</v>
      </c>
      <c r="S21" s="204">
        <f aca="true" t="shared" si="12" ref="S21:S57">R21/$R$9</f>
        <v>0.1655774021798843</v>
      </c>
      <c r="T21" s="203">
        <f>SUM(T22:T32)</f>
        <v>6514.963000000001</v>
      </c>
      <c r="U21" s="202">
        <f>SUM(U22:U32)</f>
        <v>8213.148</v>
      </c>
      <c r="V21" s="201">
        <f>SUM(V22:V32)</f>
        <v>395.756</v>
      </c>
      <c r="W21" s="202">
        <f>SUM(W22:W32)</f>
        <v>476.99799999999993</v>
      </c>
      <c r="X21" s="201">
        <f aca="true" t="shared" si="13" ref="X21:X57">SUM(T21:W21)</f>
        <v>15600.865</v>
      </c>
      <c r="Y21" s="200">
        <f aca="true" t="shared" si="14" ref="Y21:Y57">IF(ISERROR(R21/X21-1),"         /0",IF(R21/X21&gt;5,"  *  ",(R21/X21-1)))</f>
        <v>-0.0039501014847573845</v>
      </c>
    </row>
    <row r="22" spans="1:25" ht="19.5" customHeight="1">
      <c r="A22" s="213" t="s">
        <v>295</v>
      </c>
      <c r="B22" s="210">
        <v>625.957</v>
      </c>
      <c r="C22" s="208">
        <v>1300.032</v>
      </c>
      <c r="D22" s="209">
        <v>0</v>
      </c>
      <c r="E22" s="208">
        <v>0</v>
      </c>
      <c r="F22" s="209">
        <f t="shared" si="8"/>
        <v>1925.989</v>
      </c>
      <c r="G22" s="211">
        <f t="shared" si="9"/>
        <v>0.042866355583346887</v>
      </c>
      <c r="H22" s="210">
        <v>505.478</v>
      </c>
      <c r="I22" s="208">
        <v>1156.997</v>
      </c>
      <c r="J22" s="209"/>
      <c r="K22" s="208"/>
      <c r="L22" s="192">
        <f t="shared" si="10"/>
        <v>1662.4750000000001</v>
      </c>
      <c r="M22" s="212">
        <f t="shared" si="3"/>
        <v>0.15850704521872494</v>
      </c>
      <c r="N22" s="210">
        <v>1346.364</v>
      </c>
      <c r="O22" s="208">
        <v>2730.5620000000004</v>
      </c>
      <c r="P22" s="209">
        <v>97.68</v>
      </c>
      <c r="Q22" s="208"/>
      <c r="R22" s="209">
        <f t="shared" si="11"/>
        <v>4174.606000000001</v>
      </c>
      <c r="S22" s="211">
        <f t="shared" si="12"/>
        <v>0.04448225373985846</v>
      </c>
      <c r="T22" s="214">
        <v>963.0939999999999</v>
      </c>
      <c r="U22" s="208">
        <v>2455.2839999999997</v>
      </c>
      <c r="V22" s="209"/>
      <c r="W22" s="208"/>
      <c r="X22" s="209">
        <f t="shared" si="13"/>
        <v>3418.3779999999997</v>
      </c>
      <c r="Y22" s="207">
        <f t="shared" si="14"/>
        <v>0.22122421803557146</v>
      </c>
    </row>
    <row r="23" spans="1:25" ht="19.5" customHeight="1">
      <c r="A23" s="213" t="s">
        <v>294</v>
      </c>
      <c r="B23" s="210">
        <v>438.09499999999997</v>
      </c>
      <c r="C23" s="208">
        <v>815.26</v>
      </c>
      <c r="D23" s="209">
        <v>0</v>
      </c>
      <c r="E23" s="208">
        <v>51.963</v>
      </c>
      <c r="F23" s="209">
        <f t="shared" si="8"/>
        <v>1305.318</v>
      </c>
      <c r="G23" s="211">
        <f t="shared" si="9"/>
        <v>0.029052204107782125</v>
      </c>
      <c r="H23" s="210">
        <v>669.863</v>
      </c>
      <c r="I23" s="208">
        <v>1293.15</v>
      </c>
      <c r="J23" s="209">
        <v>0.353</v>
      </c>
      <c r="K23" s="208">
        <v>0.2</v>
      </c>
      <c r="L23" s="209">
        <f t="shared" si="10"/>
        <v>1963.5660000000003</v>
      </c>
      <c r="M23" s="212">
        <f t="shared" si="3"/>
        <v>-0.33523090132951994</v>
      </c>
      <c r="N23" s="210">
        <v>924.729</v>
      </c>
      <c r="O23" s="208">
        <v>1652.2320000000002</v>
      </c>
      <c r="P23" s="209">
        <v>0</v>
      </c>
      <c r="Q23" s="208">
        <v>51.963</v>
      </c>
      <c r="R23" s="209">
        <f t="shared" si="11"/>
        <v>2628.9240000000004</v>
      </c>
      <c r="S23" s="211">
        <f t="shared" si="12"/>
        <v>0.028012335638573714</v>
      </c>
      <c r="T23" s="214">
        <v>1204.4809999999998</v>
      </c>
      <c r="U23" s="208">
        <v>2363.8909999999996</v>
      </c>
      <c r="V23" s="209">
        <v>9.223</v>
      </c>
      <c r="W23" s="208">
        <v>0.2</v>
      </c>
      <c r="X23" s="209">
        <f t="shared" si="13"/>
        <v>3577.794999999999</v>
      </c>
      <c r="Y23" s="207">
        <f t="shared" si="14"/>
        <v>-0.2652111146669943</v>
      </c>
    </row>
    <row r="24" spans="1:25" ht="19.5" customHeight="1">
      <c r="A24" s="213" t="s">
        <v>293</v>
      </c>
      <c r="B24" s="210">
        <v>656.496</v>
      </c>
      <c r="C24" s="208">
        <v>568.653</v>
      </c>
      <c r="D24" s="209">
        <v>0</v>
      </c>
      <c r="E24" s="208">
        <v>6.941</v>
      </c>
      <c r="F24" s="192">
        <f t="shared" si="8"/>
        <v>1232.09</v>
      </c>
      <c r="G24" s="211">
        <f t="shared" si="9"/>
        <v>0.02742238302019682</v>
      </c>
      <c r="H24" s="210">
        <v>619.347</v>
      </c>
      <c r="I24" s="208">
        <v>445.836</v>
      </c>
      <c r="J24" s="209"/>
      <c r="K24" s="208"/>
      <c r="L24" s="209">
        <f t="shared" si="10"/>
        <v>1065.183</v>
      </c>
      <c r="M24" s="212" t="s">
        <v>48</v>
      </c>
      <c r="N24" s="210">
        <v>1115.6619999999998</v>
      </c>
      <c r="O24" s="208">
        <v>1052.927</v>
      </c>
      <c r="P24" s="209">
        <v>0</v>
      </c>
      <c r="Q24" s="208">
        <v>6.941</v>
      </c>
      <c r="R24" s="209">
        <f t="shared" si="11"/>
        <v>2175.5299999999997</v>
      </c>
      <c r="S24" s="211">
        <f t="shared" si="12"/>
        <v>0.023181224163112458</v>
      </c>
      <c r="T24" s="214">
        <v>1070.291</v>
      </c>
      <c r="U24" s="208">
        <v>873.46</v>
      </c>
      <c r="V24" s="209"/>
      <c r="W24" s="208">
        <v>0.1</v>
      </c>
      <c r="X24" s="209">
        <f t="shared" si="13"/>
        <v>1943.8509999999999</v>
      </c>
      <c r="Y24" s="207">
        <f t="shared" si="14"/>
        <v>0.11918557543762343</v>
      </c>
    </row>
    <row r="25" spans="1:25" ht="19.5" customHeight="1">
      <c r="A25" s="213" t="s">
        <v>297</v>
      </c>
      <c r="B25" s="210">
        <v>384.19900000000007</v>
      </c>
      <c r="C25" s="208">
        <v>410.224</v>
      </c>
      <c r="D25" s="209">
        <v>0</v>
      </c>
      <c r="E25" s="208">
        <v>0</v>
      </c>
      <c r="F25" s="209">
        <f t="shared" si="8"/>
        <v>794.423</v>
      </c>
      <c r="G25" s="211">
        <f t="shared" si="9"/>
        <v>0.017681315314671674</v>
      </c>
      <c r="H25" s="210">
        <v>195.47</v>
      </c>
      <c r="I25" s="208">
        <v>197.934</v>
      </c>
      <c r="J25" s="209"/>
      <c r="K25" s="208"/>
      <c r="L25" s="209">
        <f t="shared" si="10"/>
        <v>393.404</v>
      </c>
      <c r="M25" s="212">
        <f aca="true" t="shared" si="15" ref="M25:M38">IF(ISERROR(F25/L25-1),"         /0",(F25/L25-1))</f>
        <v>1.019356691848583</v>
      </c>
      <c r="N25" s="210">
        <v>726.4340000000001</v>
      </c>
      <c r="O25" s="208">
        <v>657.329</v>
      </c>
      <c r="P25" s="209"/>
      <c r="Q25" s="208">
        <v>0.6</v>
      </c>
      <c r="R25" s="209">
        <f t="shared" si="11"/>
        <v>1384.3629999999998</v>
      </c>
      <c r="S25" s="211">
        <f t="shared" si="12"/>
        <v>0.01475099356300251</v>
      </c>
      <c r="T25" s="214">
        <v>425.668</v>
      </c>
      <c r="U25" s="208">
        <v>397.98199999999997</v>
      </c>
      <c r="V25" s="209"/>
      <c r="W25" s="208"/>
      <c r="X25" s="209">
        <f t="shared" si="13"/>
        <v>823.65</v>
      </c>
      <c r="Y25" s="207">
        <f t="shared" si="14"/>
        <v>0.680766102106477</v>
      </c>
    </row>
    <row r="26" spans="1:25" ht="19.5" customHeight="1">
      <c r="A26" s="213" t="s">
        <v>299</v>
      </c>
      <c r="B26" s="210">
        <v>355.837</v>
      </c>
      <c r="C26" s="208">
        <v>160.627</v>
      </c>
      <c r="D26" s="209">
        <v>0</v>
      </c>
      <c r="E26" s="208">
        <v>0</v>
      </c>
      <c r="F26" s="209">
        <f t="shared" si="8"/>
        <v>516.4639999999999</v>
      </c>
      <c r="G26" s="211">
        <f t="shared" si="9"/>
        <v>0.011494836922743413</v>
      </c>
      <c r="H26" s="210">
        <v>550.6120000000001</v>
      </c>
      <c r="I26" s="208">
        <v>193.978</v>
      </c>
      <c r="J26" s="209">
        <v>22.209</v>
      </c>
      <c r="K26" s="208">
        <v>94.608</v>
      </c>
      <c r="L26" s="209">
        <f t="shared" si="10"/>
        <v>861.4070000000002</v>
      </c>
      <c r="M26" s="212">
        <f t="shared" si="15"/>
        <v>-0.4004413709199022</v>
      </c>
      <c r="N26" s="210">
        <v>595.961</v>
      </c>
      <c r="O26" s="208">
        <v>408.369</v>
      </c>
      <c r="P26" s="209">
        <v>67.578</v>
      </c>
      <c r="Q26" s="208">
        <v>7.29</v>
      </c>
      <c r="R26" s="209">
        <f t="shared" si="11"/>
        <v>1079.198</v>
      </c>
      <c r="S26" s="211">
        <f t="shared" si="12"/>
        <v>0.011499326947632367</v>
      </c>
      <c r="T26" s="214">
        <v>1019.72</v>
      </c>
      <c r="U26" s="208">
        <v>377.889</v>
      </c>
      <c r="V26" s="209">
        <v>22.209</v>
      </c>
      <c r="W26" s="208">
        <v>94.608</v>
      </c>
      <c r="X26" s="209">
        <f t="shared" si="13"/>
        <v>1514.426</v>
      </c>
      <c r="Y26" s="207">
        <f t="shared" si="14"/>
        <v>-0.28738809291441103</v>
      </c>
    </row>
    <row r="27" spans="1:25" ht="19.5" customHeight="1">
      <c r="A27" s="213" t="s">
        <v>376</v>
      </c>
      <c r="B27" s="210">
        <v>0</v>
      </c>
      <c r="C27" s="208">
        <v>428.612</v>
      </c>
      <c r="D27" s="209">
        <v>0</v>
      </c>
      <c r="E27" s="208">
        <v>0</v>
      </c>
      <c r="F27" s="209">
        <f>SUM(B27:E27)</f>
        <v>428.612</v>
      </c>
      <c r="G27" s="211">
        <f>F27/$F$9</f>
        <v>0.00953953236456152</v>
      </c>
      <c r="H27" s="210">
        <v>0.042</v>
      </c>
      <c r="I27" s="208">
        <v>306.134</v>
      </c>
      <c r="J27" s="209">
        <v>154.955</v>
      </c>
      <c r="K27" s="208">
        <v>15.739</v>
      </c>
      <c r="L27" s="209">
        <f>SUM(H27:K27)</f>
        <v>476.86999999999995</v>
      </c>
      <c r="M27" s="212">
        <f>IF(ISERROR(F27/L27-1),"         /0",(F27/L27-1))</f>
        <v>-0.10119739132258254</v>
      </c>
      <c r="N27" s="210"/>
      <c r="O27" s="208">
        <v>721.841</v>
      </c>
      <c r="P27" s="209"/>
      <c r="Q27" s="208"/>
      <c r="R27" s="209">
        <f>SUM(N27:Q27)</f>
        <v>721.841</v>
      </c>
      <c r="S27" s="211">
        <f>R27/$R$9</f>
        <v>0.007691531733014604</v>
      </c>
      <c r="T27" s="214">
        <v>0.042</v>
      </c>
      <c r="U27" s="208">
        <v>663.8969999999999</v>
      </c>
      <c r="V27" s="209">
        <v>154.955</v>
      </c>
      <c r="W27" s="208">
        <v>20.559</v>
      </c>
      <c r="X27" s="209">
        <f>SUM(T27:W27)</f>
        <v>839.453</v>
      </c>
      <c r="Y27" s="207">
        <f>IF(ISERROR(R27/X27-1),"         /0",IF(R27/X27&gt;5,"  *  ",(R27/X27-1)))</f>
        <v>-0.14010552109528462</v>
      </c>
    </row>
    <row r="28" spans="1:25" ht="19.5" customHeight="1">
      <c r="A28" s="213" t="s">
        <v>296</v>
      </c>
      <c r="B28" s="210">
        <v>244.946</v>
      </c>
      <c r="C28" s="208">
        <v>159.17600000000002</v>
      </c>
      <c r="D28" s="209">
        <v>0</v>
      </c>
      <c r="E28" s="208">
        <v>0</v>
      </c>
      <c r="F28" s="209">
        <f t="shared" si="8"/>
        <v>404.122</v>
      </c>
      <c r="G28" s="211">
        <f t="shared" si="9"/>
        <v>0.008994463286681964</v>
      </c>
      <c r="H28" s="210">
        <v>173.154</v>
      </c>
      <c r="I28" s="208">
        <v>203.031</v>
      </c>
      <c r="J28" s="209"/>
      <c r="K28" s="208"/>
      <c r="L28" s="209">
        <f t="shared" si="10"/>
        <v>376.185</v>
      </c>
      <c r="M28" s="212">
        <f t="shared" si="15"/>
        <v>0.07426399245052306</v>
      </c>
      <c r="N28" s="210">
        <v>395.041</v>
      </c>
      <c r="O28" s="208">
        <v>259.84900000000005</v>
      </c>
      <c r="P28" s="209"/>
      <c r="Q28" s="208"/>
      <c r="R28" s="209">
        <f t="shared" si="11"/>
        <v>654.8900000000001</v>
      </c>
      <c r="S28" s="211">
        <f t="shared" si="12"/>
        <v>0.006978139530220554</v>
      </c>
      <c r="T28" s="214">
        <v>322.63</v>
      </c>
      <c r="U28" s="208">
        <v>406.52500000000003</v>
      </c>
      <c r="V28" s="209"/>
      <c r="W28" s="208"/>
      <c r="X28" s="209">
        <f t="shared" si="13"/>
        <v>729.155</v>
      </c>
      <c r="Y28" s="207">
        <f t="shared" si="14"/>
        <v>-0.10185077246950225</v>
      </c>
    </row>
    <row r="29" spans="1:25" ht="19.5" customHeight="1">
      <c r="A29" s="213" t="s">
        <v>301</v>
      </c>
      <c r="B29" s="210">
        <v>189.466</v>
      </c>
      <c r="C29" s="208">
        <v>101.717</v>
      </c>
      <c r="D29" s="209">
        <v>0</v>
      </c>
      <c r="E29" s="208">
        <v>8.286</v>
      </c>
      <c r="F29" s="209">
        <f t="shared" si="8"/>
        <v>299.469</v>
      </c>
      <c r="G29" s="211">
        <f t="shared" si="9"/>
        <v>0.006665222200225083</v>
      </c>
      <c r="H29" s="210">
        <v>183.57700000000003</v>
      </c>
      <c r="I29" s="208">
        <v>11.690999999999999</v>
      </c>
      <c r="J29" s="209"/>
      <c r="K29" s="208"/>
      <c r="L29" s="209">
        <f t="shared" si="10"/>
        <v>195.26800000000003</v>
      </c>
      <c r="M29" s="212">
        <f t="shared" si="15"/>
        <v>0.533630702419239</v>
      </c>
      <c r="N29" s="210">
        <v>435.68800000000005</v>
      </c>
      <c r="O29" s="208">
        <v>175.445</v>
      </c>
      <c r="P29" s="209">
        <v>0</v>
      </c>
      <c r="Q29" s="208">
        <v>8.286</v>
      </c>
      <c r="R29" s="209">
        <f t="shared" si="11"/>
        <v>619.419</v>
      </c>
      <c r="S29" s="211">
        <f t="shared" si="12"/>
        <v>0.00660018050309164</v>
      </c>
      <c r="T29" s="214">
        <v>292.57500000000005</v>
      </c>
      <c r="U29" s="208">
        <v>84.958</v>
      </c>
      <c r="V29" s="209"/>
      <c r="W29" s="208"/>
      <c r="X29" s="209">
        <f t="shared" si="13"/>
        <v>377.533</v>
      </c>
      <c r="Y29" s="207">
        <f t="shared" si="14"/>
        <v>0.6407016075415923</v>
      </c>
    </row>
    <row r="30" spans="1:25" ht="19.5" customHeight="1">
      <c r="A30" s="213" t="s">
        <v>377</v>
      </c>
      <c r="B30" s="210">
        <v>85.775</v>
      </c>
      <c r="C30" s="208">
        <v>83.71</v>
      </c>
      <c r="D30" s="209">
        <v>0</v>
      </c>
      <c r="E30" s="208">
        <v>0</v>
      </c>
      <c r="F30" s="209">
        <f t="shared" si="8"/>
        <v>169.485</v>
      </c>
      <c r="G30" s="211">
        <f t="shared" si="9"/>
        <v>0.003772194065513119</v>
      </c>
      <c r="H30" s="210">
        <v>1.527</v>
      </c>
      <c r="I30" s="208">
        <v>3.057</v>
      </c>
      <c r="J30" s="209"/>
      <c r="K30" s="208"/>
      <c r="L30" s="209">
        <f t="shared" si="10"/>
        <v>4.584</v>
      </c>
      <c r="M30" s="212" t="s">
        <v>48</v>
      </c>
      <c r="N30" s="210">
        <v>93.245</v>
      </c>
      <c r="O30" s="208">
        <v>134.091</v>
      </c>
      <c r="P30" s="209"/>
      <c r="Q30" s="208"/>
      <c r="R30" s="209">
        <f t="shared" si="11"/>
        <v>227.336</v>
      </c>
      <c r="S30" s="211">
        <f t="shared" si="12"/>
        <v>0.0024223645623573722</v>
      </c>
      <c r="T30" s="214">
        <v>4.4079999999999995</v>
      </c>
      <c r="U30" s="208">
        <v>109.39</v>
      </c>
      <c r="V30" s="209"/>
      <c r="W30" s="208"/>
      <c r="X30" s="209">
        <f t="shared" si="13"/>
        <v>113.798</v>
      </c>
      <c r="Y30" s="207">
        <f t="shared" si="14"/>
        <v>0.9977152498286439</v>
      </c>
    </row>
    <row r="31" spans="1:25" ht="19.5" customHeight="1">
      <c r="A31" s="213" t="s">
        <v>298</v>
      </c>
      <c r="B31" s="210">
        <v>16.949</v>
      </c>
      <c r="C31" s="208">
        <v>60.443999999999996</v>
      </c>
      <c r="D31" s="209">
        <v>0</v>
      </c>
      <c r="E31" s="208">
        <v>7.317</v>
      </c>
      <c r="F31" s="209">
        <f t="shared" si="8"/>
        <v>84.71000000000001</v>
      </c>
      <c r="G31" s="211">
        <f t="shared" si="9"/>
        <v>0.0018853736866956741</v>
      </c>
      <c r="H31" s="210">
        <v>31.343</v>
      </c>
      <c r="I31" s="208">
        <v>53.758</v>
      </c>
      <c r="J31" s="209"/>
      <c r="K31" s="208"/>
      <c r="L31" s="209">
        <f t="shared" si="10"/>
        <v>85.101</v>
      </c>
      <c r="M31" s="212">
        <f t="shared" si="15"/>
        <v>-0.004594540604693109</v>
      </c>
      <c r="N31" s="210">
        <v>32.059</v>
      </c>
      <c r="O31" s="208">
        <v>105.506</v>
      </c>
      <c r="P31" s="209">
        <v>0</v>
      </c>
      <c r="Q31" s="208">
        <v>7.317</v>
      </c>
      <c r="R31" s="209">
        <f t="shared" si="11"/>
        <v>144.882</v>
      </c>
      <c r="S31" s="211">
        <f t="shared" si="12"/>
        <v>0.0015437811104420805</v>
      </c>
      <c r="T31" s="214">
        <v>54.777</v>
      </c>
      <c r="U31" s="208">
        <v>93.277</v>
      </c>
      <c r="V31" s="209"/>
      <c r="W31" s="208"/>
      <c r="X31" s="209">
        <f t="shared" si="13"/>
        <v>148.054</v>
      </c>
      <c r="Y31" s="207">
        <f t="shared" si="14"/>
        <v>-0.021424615343050513</v>
      </c>
    </row>
    <row r="32" spans="1:25" ht="19.5" customHeight="1" thickBot="1">
      <c r="A32" s="213" t="s">
        <v>266</v>
      </c>
      <c r="B32" s="210">
        <v>598.963</v>
      </c>
      <c r="C32" s="208">
        <v>238.62499999999997</v>
      </c>
      <c r="D32" s="209">
        <v>51.984</v>
      </c>
      <c r="E32" s="208">
        <v>9.071</v>
      </c>
      <c r="F32" s="209">
        <f t="shared" si="8"/>
        <v>898.643</v>
      </c>
      <c r="G32" s="211">
        <f t="shared" si="9"/>
        <v>0.020000919205917372</v>
      </c>
      <c r="H32" s="210">
        <v>555.72</v>
      </c>
      <c r="I32" s="208">
        <v>178.89299999999997</v>
      </c>
      <c r="J32" s="209">
        <v>187.269</v>
      </c>
      <c r="K32" s="208">
        <v>165.168</v>
      </c>
      <c r="L32" s="209">
        <f t="shared" si="10"/>
        <v>1087.0500000000002</v>
      </c>
      <c r="M32" s="212">
        <f t="shared" si="15"/>
        <v>-0.17331953452003135</v>
      </c>
      <c r="N32" s="210">
        <v>1135.475</v>
      </c>
      <c r="O32" s="208">
        <v>468.61300000000006</v>
      </c>
      <c r="P32" s="209">
        <v>111.92</v>
      </c>
      <c r="Q32" s="208">
        <v>12.243</v>
      </c>
      <c r="R32" s="209">
        <f t="shared" si="11"/>
        <v>1728.251</v>
      </c>
      <c r="S32" s="211">
        <f t="shared" si="12"/>
        <v>0.01841527068857854</v>
      </c>
      <c r="T32" s="214">
        <v>1157.277</v>
      </c>
      <c r="U32" s="208">
        <v>386.595</v>
      </c>
      <c r="V32" s="209">
        <v>209.36899999999997</v>
      </c>
      <c r="W32" s="208">
        <v>361.53099999999995</v>
      </c>
      <c r="X32" s="209">
        <f t="shared" si="13"/>
        <v>2114.772</v>
      </c>
      <c r="Y32" s="207">
        <f t="shared" si="14"/>
        <v>-0.18277194893823068</v>
      </c>
    </row>
    <row r="33" spans="1:25" s="199" customFormat="1" ht="19.5" customHeight="1">
      <c r="A33" s="206" t="s">
        <v>57</v>
      </c>
      <c r="B33" s="203">
        <f>SUM(B34:B40)</f>
        <v>1552.4019999999998</v>
      </c>
      <c r="C33" s="202">
        <f>SUM(C34:C40)</f>
        <v>978.1360000000001</v>
      </c>
      <c r="D33" s="201">
        <f>SUM(D34:D40)</f>
        <v>97.468</v>
      </c>
      <c r="E33" s="202">
        <f>SUM(E34:E40)</f>
        <v>12.109</v>
      </c>
      <c r="F33" s="201">
        <f t="shared" si="8"/>
        <v>2640.115</v>
      </c>
      <c r="G33" s="204">
        <f t="shared" si="9"/>
        <v>0.05876051647799019</v>
      </c>
      <c r="H33" s="203">
        <f>SUM(H34:H40)</f>
        <v>3018.035</v>
      </c>
      <c r="I33" s="273">
        <f>SUM(I34:I40)</f>
        <v>1502.064</v>
      </c>
      <c r="J33" s="201">
        <f>SUM(J34:J40)</f>
        <v>610.775</v>
      </c>
      <c r="K33" s="202">
        <f>SUM(K34:K40)</f>
        <v>5.879</v>
      </c>
      <c r="L33" s="201">
        <f t="shared" si="10"/>
        <v>5136.753</v>
      </c>
      <c r="M33" s="205">
        <f t="shared" si="15"/>
        <v>-0.4860342710657881</v>
      </c>
      <c r="N33" s="203">
        <f>SUM(N34:N40)</f>
        <v>2984.2470000000008</v>
      </c>
      <c r="O33" s="202">
        <f>SUM(O34:O40)</f>
        <v>2557.322</v>
      </c>
      <c r="P33" s="201">
        <f>SUM(P34:P40)</f>
        <v>97.468</v>
      </c>
      <c r="Q33" s="202">
        <f>SUM(Q34:Q40)</f>
        <v>12.109</v>
      </c>
      <c r="R33" s="201">
        <f t="shared" si="11"/>
        <v>5651.146000000002</v>
      </c>
      <c r="S33" s="204">
        <f t="shared" si="12"/>
        <v>0.060215433574566365</v>
      </c>
      <c r="T33" s="203">
        <f>SUM(T34:T40)</f>
        <v>5792.208</v>
      </c>
      <c r="U33" s="202">
        <f>SUM(U34:U40)</f>
        <v>2827.4199999999996</v>
      </c>
      <c r="V33" s="201">
        <f>SUM(V34:V40)</f>
        <v>610.775</v>
      </c>
      <c r="W33" s="202">
        <f>SUM(W34:W40)</f>
        <v>5.879</v>
      </c>
      <c r="X33" s="201">
        <f t="shared" si="13"/>
        <v>9236.282</v>
      </c>
      <c r="Y33" s="200">
        <f t="shared" si="14"/>
        <v>-0.38815791895483465</v>
      </c>
    </row>
    <row r="34" spans="1:25" ht="19.5" customHeight="1">
      <c r="A34" s="213" t="s">
        <v>307</v>
      </c>
      <c r="B34" s="210">
        <v>514.2620000000001</v>
      </c>
      <c r="C34" s="208">
        <v>290.334</v>
      </c>
      <c r="D34" s="209">
        <v>0</v>
      </c>
      <c r="E34" s="208">
        <v>0</v>
      </c>
      <c r="F34" s="209">
        <f t="shared" si="8"/>
        <v>804.596</v>
      </c>
      <c r="G34" s="211">
        <f t="shared" si="9"/>
        <v>0.017907733760129767</v>
      </c>
      <c r="H34" s="210">
        <v>425.00499999999994</v>
      </c>
      <c r="I34" s="256">
        <v>728.473</v>
      </c>
      <c r="J34" s="209"/>
      <c r="K34" s="208"/>
      <c r="L34" s="209">
        <f t="shared" si="10"/>
        <v>1153.4779999999998</v>
      </c>
      <c r="M34" s="212">
        <f t="shared" si="15"/>
        <v>-0.30246090519281676</v>
      </c>
      <c r="N34" s="210">
        <v>1037.7880000000002</v>
      </c>
      <c r="O34" s="208">
        <v>901.5509999999999</v>
      </c>
      <c r="P34" s="209"/>
      <c r="Q34" s="208"/>
      <c r="R34" s="209">
        <f t="shared" si="11"/>
        <v>1939.3390000000002</v>
      </c>
      <c r="S34" s="211">
        <f t="shared" si="12"/>
        <v>0.02066450570080227</v>
      </c>
      <c r="T34" s="210">
        <v>755.5930000000001</v>
      </c>
      <c r="U34" s="208">
        <v>1335.724</v>
      </c>
      <c r="V34" s="209"/>
      <c r="W34" s="208"/>
      <c r="X34" s="192">
        <f t="shared" si="13"/>
        <v>2091.317</v>
      </c>
      <c r="Y34" s="207">
        <f t="shared" si="14"/>
        <v>-0.07267095327967965</v>
      </c>
    </row>
    <row r="35" spans="1:25" ht="19.5" customHeight="1">
      <c r="A35" s="213" t="s">
        <v>378</v>
      </c>
      <c r="B35" s="210">
        <v>553.644</v>
      </c>
      <c r="C35" s="208">
        <v>86.792</v>
      </c>
      <c r="D35" s="209">
        <v>96.968</v>
      </c>
      <c r="E35" s="208">
        <v>11.984</v>
      </c>
      <c r="F35" s="209">
        <f t="shared" si="8"/>
        <v>749.388</v>
      </c>
      <c r="G35" s="211">
        <f t="shared" si="9"/>
        <v>0.016678980242303125</v>
      </c>
      <c r="H35" s="210">
        <v>1000.325</v>
      </c>
      <c r="I35" s="256">
        <v>39.1</v>
      </c>
      <c r="J35" s="209">
        <v>610.775</v>
      </c>
      <c r="K35" s="208">
        <v>5.879</v>
      </c>
      <c r="L35" s="209">
        <f t="shared" si="10"/>
        <v>1656.0789999999997</v>
      </c>
      <c r="M35" s="212">
        <f t="shared" si="15"/>
        <v>-0.5474926015002907</v>
      </c>
      <c r="N35" s="210">
        <v>1083.871</v>
      </c>
      <c r="O35" s="208">
        <v>155.594</v>
      </c>
      <c r="P35" s="209">
        <v>96.968</v>
      </c>
      <c r="Q35" s="208">
        <v>11.984</v>
      </c>
      <c r="R35" s="209">
        <f t="shared" si="11"/>
        <v>1348.4170000000001</v>
      </c>
      <c r="S35" s="211">
        <f t="shared" si="12"/>
        <v>0.014367973203013343</v>
      </c>
      <c r="T35" s="210">
        <v>2225.906</v>
      </c>
      <c r="U35" s="208">
        <v>142.325</v>
      </c>
      <c r="V35" s="209">
        <v>610.775</v>
      </c>
      <c r="W35" s="208">
        <v>5.879</v>
      </c>
      <c r="X35" s="192">
        <f t="shared" si="13"/>
        <v>2984.8849999999998</v>
      </c>
      <c r="Y35" s="207">
        <f t="shared" si="14"/>
        <v>-0.548251607683378</v>
      </c>
    </row>
    <row r="36" spans="1:25" ht="19.5" customHeight="1">
      <c r="A36" s="213" t="s">
        <v>310</v>
      </c>
      <c r="B36" s="210">
        <v>223.281</v>
      </c>
      <c r="C36" s="208">
        <v>193.36399999999998</v>
      </c>
      <c r="D36" s="209">
        <v>0</v>
      </c>
      <c r="E36" s="208">
        <v>0</v>
      </c>
      <c r="F36" s="192">
        <f t="shared" si="8"/>
        <v>416.645</v>
      </c>
      <c r="G36" s="211">
        <f t="shared" si="9"/>
        <v>0.009273185216542546</v>
      </c>
      <c r="H36" s="210">
        <v>124.46000000000001</v>
      </c>
      <c r="I36" s="256">
        <v>224.999</v>
      </c>
      <c r="J36" s="209"/>
      <c r="K36" s="208"/>
      <c r="L36" s="192">
        <f t="shared" si="10"/>
        <v>349.459</v>
      </c>
      <c r="M36" s="212">
        <f t="shared" si="15"/>
        <v>0.19225717466140524</v>
      </c>
      <c r="N36" s="210">
        <v>319.94899999999996</v>
      </c>
      <c r="O36" s="208">
        <v>401.39799999999997</v>
      </c>
      <c r="P36" s="209"/>
      <c r="Q36" s="208"/>
      <c r="R36" s="209">
        <f t="shared" si="11"/>
        <v>721.347</v>
      </c>
      <c r="S36" s="211">
        <f t="shared" si="12"/>
        <v>0.007686267946839935</v>
      </c>
      <c r="T36" s="210">
        <v>231.93699999999998</v>
      </c>
      <c r="U36" s="208">
        <v>425.651</v>
      </c>
      <c r="V36" s="209"/>
      <c r="W36" s="208"/>
      <c r="X36" s="192">
        <f t="shared" si="13"/>
        <v>657.588</v>
      </c>
      <c r="Y36" s="207">
        <f t="shared" si="14"/>
        <v>0.0969588861110604</v>
      </c>
    </row>
    <row r="37" spans="1:25" ht="19.5" customHeight="1">
      <c r="A37" s="213" t="s">
        <v>311</v>
      </c>
      <c r="B37" s="210">
        <v>11.917</v>
      </c>
      <c r="C37" s="208">
        <v>214.728</v>
      </c>
      <c r="D37" s="209">
        <v>0</v>
      </c>
      <c r="E37" s="208">
        <v>0</v>
      </c>
      <c r="F37" s="192">
        <f t="shared" si="8"/>
        <v>226.645</v>
      </c>
      <c r="G37" s="211">
        <f t="shared" si="9"/>
        <v>0.0050443928605966365</v>
      </c>
      <c r="H37" s="210">
        <v>4.34</v>
      </c>
      <c r="I37" s="256">
        <v>185.267</v>
      </c>
      <c r="J37" s="209"/>
      <c r="K37" s="208"/>
      <c r="L37" s="192">
        <f t="shared" si="10"/>
        <v>189.607</v>
      </c>
      <c r="M37" s="212">
        <f t="shared" si="15"/>
        <v>0.1953408893131583</v>
      </c>
      <c r="N37" s="210">
        <v>19.291000000000004</v>
      </c>
      <c r="O37" s="208">
        <v>410.62300000000005</v>
      </c>
      <c r="P37" s="209"/>
      <c r="Q37" s="208"/>
      <c r="R37" s="209">
        <f t="shared" si="11"/>
        <v>429.91400000000004</v>
      </c>
      <c r="S37" s="211">
        <f t="shared" si="12"/>
        <v>0.004580921800600466</v>
      </c>
      <c r="T37" s="210">
        <v>8.525</v>
      </c>
      <c r="U37" s="208">
        <v>365.248</v>
      </c>
      <c r="V37" s="209"/>
      <c r="W37" s="208"/>
      <c r="X37" s="192">
        <f t="shared" si="13"/>
        <v>373.77299999999997</v>
      </c>
      <c r="Y37" s="207">
        <f t="shared" si="14"/>
        <v>0.15020079031925815</v>
      </c>
    </row>
    <row r="38" spans="1:25" ht="19.5" customHeight="1">
      <c r="A38" s="213" t="s">
        <v>313</v>
      </c>
      <c r="B38" s="210">
        <v>109.75</v>
      </c>
      <c r="C38" s="208">
        <v>108.89</v>
      </c>
      <c r="D38" s="209">
        <v>0</v>
      </c>
      <c r="E38" s="208">
        <v>0</v>
      </c>
      <c r="F38" s="209">
        <f t="shared" si="8"/>
        <v>218.64</v>
      </c>
      <c r="G38" s="211">
        <f t="shared" si="9"/>
        <v>0.004866227161600073</v>
      </c>
      <c r="H38" s="210">
        <v>905.0849999999999</v>
      </c>
      <c r="I38" s="256">
        <v>0</v>
      </c>
      <c r="J38" s="209"/>
      <c r="K38" s="208"/>
      <c r="L38" s="209">
        <f t="shared" si="10"/>
        <v>905.0849999999999</v>
      </c>
      <c r="M38" s="212">
        <f t="shared" si="15"/>
        <v>-0.7584315285304695</v>
      </c>
      <c r="N38" s="210">
        <v>253.32799999999997</v>
      </c>
      <c r="O38" s="208">
        <v>211.801</v>
      </c>
      <c r="P38" s="209"/>
      <c r="Q38" s="208"/>
      <c r="R38" s="209">
        <f t="shared" si="11"/>
        <v>465.12899999999996</v>
      </c>
      <c r="S38" s="211">
        <f t="shared" si="12"/>
        <v>0.0049561530357036376</v>
      </c>
      <c r="T38" s="210">
        <v>1645.679</v>
      </c>
      <c r="U38" s="208">
        <v>0</v>
      </c>
      <c r="V38" s="209"/>
      <c r="W38" s="208"/>
      <c r="X38" s="192">
        <f t="shared" si="13"/>
        <v>1645.679</v>
      </c>
      <c r="Y38" s="207">
        <f t="shared" si="14"/>
        <v>-0.7173634712480381</v>
      </c>
    </row>
    <row r="39" spans="1:25" ht="19.5" customHeight="1">
      <c r="A39" s="213" t="s">
        <v>312</v>
      </c>
      <c r="B39" s="210">
        <v>18.171</v>
      </c>
      <c r="C39" s="208">
        <v>60.904</v>
      </c>
      <c r="D39" s="209">
        <v>0</v>
      </c>
      <c r="E39" s="208">
        <v>0</v>
      </c>
      <c r="F39" s="209">
        <f t="shared" si="8"/>
        <v>79.075</v>
      </c>
      <c r="G39" s="211">
        <f t="shared" si="9"/>
        <v>0.0017599566081390678</v>
      </c>
      <c r="H39" s="210">
        <v>12.402000000000001</v>
      </c>
      <c r="I39" s="256">
        <v>61.69</v>
      </c>
      <c r="J39" s="209"/>
      <c r="K39" s="208"/>
      <c r="L39" s="209">
        <f t="shared" si="10"/>
        <v>74.092</v>
      </c>
      <c r="M39" s="212" t="s">
        <v>48</v>
      </c>
      <c r="N39" s="210">
        <v>31.146</v>
      </c>
      <c r="O39" s="208">
        <v>160.031</v>
      </c>
      <c r="P39" s="209"/>
      <c r="Q39" s="208"/>
      <c r="R39" s="209">
        <f t="shared" si="11"/>
        <v>191.17700000000002</v>
      </c>
      <c r="S39" s="211">
        <f t="shared" si="12"/>
        <v>0.002037074594159286</v>
      </c>
      <c r="T39" s="210">
        <v>18.216</v>
      </c>
      <c r="U39" s="208">
        <v>108.372</v>
      </c>
      <c r="V39" s="209"/>
      <c r="W39" s="208"/>
      <c r="X39" s="192">
        <f t="shared" si="13"/>
        <v>126.588</v>
      </c>
      <c r="Y39" s="207">
        <f t="shared" si="14"/>
        <v>0.5102300376023006</v>
      </c>
    </row>
    <row r="40" spans="1:25" ht="19.5" customHeight="1" thickBot="1">
      <c r="A40" s="213" t="s">
        <v>266</v>
      </c>
      <c r="B40" s="210">
        <v>121.37700000000001</v>
      </c>
      <c r="C40" s="208">
        <v>23.124</v>
      </c>
      <c r="D40" s="209">
        <v>0.5</v>
      </c>
      <c r="E40" s="208">
        <v>0.125</v>
      </c>
      <c r="F40" s="209">
        <f t="shared" si="8"/>
        <v>145.126</v>
      </c>
      <c r="G40" s="211">
        <f t="shared" si="9"/>
        <v>0.00323004062867898</v>
      </c>
      <c r="H40" s="210">
        <v>546.4180000000001</v>
      </c>
      <c r="I40" s="256">
        <v>262.535</v>
      </c>
      <c r="J40" s="209">
        <v>0</v>
      </c>
      <c r="K40" s="208">
        <v>0</v>
      </c>
      <c r="L40" s="209">
        <f t="shared" si="10"/>
        <v>808.9530000000002</v>
      </c>
      <c r="M40" s="212" t="s">
        <v>48</v>
      </c>
      <c r="N40" s="210">
        <v>238.87399999999997</v>
      </c>
      <c r="O40" s="208">
        <v>316.32399999999996</v>
      </c>
      <c r="P40" s="209">
        <v>0.5</v>
      </c>
      <c r="Q40" s="208">
        <v>0.125</v>
      </c>
      <c r="R40" s="209">
        <f t="shared" si="11"/>
        <v>555.8229999999999</v>
      </c>
      <c r="S40" s="211">
        <f t="shared" si="12"/>
        <v>0.005922537293447414</v>
      </c>
      <c r="T40" s="210">
        <v>906.3520000000002</v>
      </c>
      <c r="U40" s="208">
        <v>450.09999999999997</v>
      </c>
      <c r="V40" s="209">
        <v>0</v>
      </c>
      <c r="W40" s="208">
        <v>0</v>
      </c>
      <c r="X40" s="192">
        <f t="shared" si="13"/>
        <v>1356.4520000000002</v>
      </c>
      <c r="Y40" s="207">
        <f t="shared" si="14"/>
        <v>-0.5902376199084083</v>
      </c>
    </row>
    <row r="41" spans="1:25" s="199" customFormat="1" ht="19.5" customHeight="1">
      <c r="A41" s="206" t="s">
        <v>56</v>
      </c>
      <c r="B41" s="203">
        <f>SUM(B42:B51)</f>
        <v>2576.011000000001</v>
      </c>
      <c r="C41" s="202">
        <f>SUM(C42:C51)</f>
        <v>1586.9730000000002</v>
      </c>
      <c r="D41" s="201">
        <f>SUM(D42:D51)</f>
        <v>13</v>
      </c>
      <c r="E41" s="202">
        <f>SUM(E42:E51)</f>
        <v>4.35</v>
      </c>
      <c r="F41" s="201">
        <f t="shared" si="8"/>
        <v>4180.334000000002</v>
      </c>
      <c r="G41" s="204">
        <f t="shared" si="9"/>
        <v>0.09304086560263577</v>
      </c>
      <c r="H41" s="203">
        <f>SUM(H42:H51)</f>
        <v>2327.6109999999994</v>
      </c>
      <c r="I41" s="202">
        <f>SUM(I42:I51)</f>
        <v>1859.7910000000004</v>
      </c>
      <c r="J41" s="201">
        <f>SUM(J42:J51)</f>
        <v>65.69700000000002</v>
      </c>
      <c r="K41" s="202">
        <f>SUM(K42:K51)</f>
        <v>71.451</v>
      </c>
      <c r="L41" s="201">
        <f t="shared" si="10"/>
        <v>4324.55</v>
      </c>
      <c r="M41" s="205">
        <f aca="true" t="shared" si="16" ref="M41:M57">IF(ISERROR(F41/L41-1),"         /0",(F41/L41-1))</f>
        <v>-0.033348209640309046</v>
      </c>
      <c r="N41" s="203">
        <f>SUM(N42:N51)</f>
        <v>5118.045999999999</v>
      </c>
      <c r="O41" s="202">
        <f>SUM(O42:O51)</f>
        <v>3245.878</v>
      </c>
      <c r="P41" s="201">
        <f>SUM(P42:P51)</f>
        <v>16.716</v>
      </c>
      <c r="Q41" s="202">
        <f>SUM(Q42:Q51)</f>
        <v>4.35</v>
      </c>
      <c r="R41" s="201">
        <f t="shared" si="11"/>
        <v>8384.99</v>
      </c>
      <c r="S41" s="204">
        <f t="shared" si="12"/>
        <v>0.08934573772618917</v>
      </c>
      <c r="T41" s="203">
        <f>SUM(T42:T51)</f>
        <v>4579.592</v>
      </c>
      <c r="U41" s="202">
        <f>SUM(U42:U51)</f>
        <v>3421.9919999999997</v>
      </c>
      <c r="V41" s="201">
        <f>SUM(V42:V51)</f>
        <v>100.72300000000001</v>
      </c>
      <c r="W41" s="202">
        <f>SUM(W42:W51)</f>
        <v>140.465</v>
      </c>
      <c r="X41" s="201">
        <f t="shared" si="13"/>
        <v>8242.771999999999</v>
      </c>
      <c r="Y41" s="200">
        <f t="shared" si="14"/>
        <v>0.01725366175359455</v>
      </c>
    </row>
    <row r="42" spans="1:25" s="183" customFormat="1" ht="19.5" customHeight="1">
      <c r="A42" s="198" t="s">
        <v>320</v>
      </c>
      <c r="B42" s="196">
        <v>1497.7640000000001</v>
      </c>
      <c r="C42" s="193">
        <v>1004.676</v>
      </c>
      <c r="D42" s="192">
        <v>0</v>
      </c>
      <c r="E42" s="193">
        <v>0</v>
      </c>
      <c r="F42" s="192">
        <f t="shared" si="8"/>
        <v>2502.44</v>
      </c>
      <c r="G42" s="195">
        <f t="shared" si="9"/>
        <v>0.05569631128006992</v>
      </c>
      <c r="H42" s="196">
        <v>1332.061</v>
      </c>
      <c r="I42" s="193">
        <v>1147.3380000000002</v>
      </c>
      <c r="J42" s="192">
        <v>64.837</v>
      </c>
      <c r="K42" s="193">
        <v>30.885</v>
      </c>
      <c r="L42" s="192">
        <f t="shared" si="10"/>
        <v>2575.1210000000005</v>
      </c>
      <c r="M42" s="197">
        <f t="shared" si="16"/>
        <v>-0.028224304799658095</v>
      </c>
      <c r="N42" s="196">
        <v>2927.38</v>
      </c>
      <c r="O42" s="193">
        <v>1954.6340000000002</v>
      </c>
      <c r="P42" s="192">
        <v>1.316</v>
      </c>
      <c r="Q42" s="193">
        <v>0</v>
      </c>
      <c r="R42" s="192">
        <f t="shared" si="11"/>
        <v>4883.33</v>
      </c>
      <c r="S42" s="195">
        <f t="shared" si="12"/>
        <v>0.05203401809786671</v>
      </c>
      <c r="T42" s="194">
        <v>2576.529</v>
      </c>
      <c r="U42" s="193">
        <v>2171.532</v>
      </c>
      <c r="V42" s="192">
        <v>98.989</v>
      </c>
      <c r="W42" s="193">
        <v>98.89500000000001</v>
      </c>
      <c r="X42" s="192">
        <f t="shared" si="13"/>
        <v>4945.945</v>
      </c>
      <c r="Y42" s="191">
        <f t="shared" si="14"/>
        <v>-0.012659865809263926</v>
      </c>
    </row>
    <row r="43" spans="1:25" s="183" customFormat="1" ht="19.5" customHeight="1">
      <c r="A43" s="198" t="s">
        <v>321</v>
      </c>
      <c r="B43" s="196">
        <v>450.00300000000004</v>
      </c>
      <c r="C43" s="193">
        <v>293.99699999999996</v>
      </c>
      <c r="D43" s="192">
        <v>0</v>
      </c>
      <c r="E43" s="193">
        <v>0</v>
      </c>
      <c r="F43" s="192">
        <f t="shared" si="8"/>
        <v>744</v>
      </c>
      <c r="G43" s="195">
        <f t="shared" si="9"/>
        <v>0.01655906059380925</v>
      </c>
      <c r="H43" s="196">
        <v>605.897</v>
      </c>
      <c r="I43" s="193">
        <v>462.00200000000007</v>
      </c>
      <c r="J43" s="192"/>
      <c r="K43" s="193"/>
      <c r="L43" s="192">
        <f t="shared" si="10"/>
        <v>1067.8990000000001</v>
      </c>
      <c r="M43" s="197">
        <f t="shared" si="16"/>
        <v>-0.30330490055707526</v>
      </c>
      <c r="N43" s="196">
        <v>959.381</v>
      </c>
      <c r="O43" s="193">
        <v>719.019</v>
      </c>
      <c r="P43" s="192"/>
      <c r="Q43" s="193"/>
      <c r="R43" s="192">
        <f t="shared" si="11"/>
        <v>1678.4</v>
      </c>
      <c r="S43" s="195">
        <f t="shared" si="12"/>
        <v>0.0178840864687538</v>
      </c>
      <c r="T43" s="194">
        <v>1125.518</v>
      </c>
      <c r="U43" s="193">
        <v>834.353</v>
      </c>
      <c r="V43" s="192">
        <v>0</v>
      </c>
      <c r="W43" s="193">
        <v>0</v>
      </c>
      <c r="X43" s="192">
        <f t="shared" si="13"/>
        <v>1959.871</v>
      </c>
      <c r="Y43" s="191">
        <f t="shared" si="14"/>
        <v>-0.1436171054115296</v>
      </c>
    </row>
    <row r="44" spans="1:25" s="183" customFormat="1" ht="19.5" customHeight="1">
      <c r="A44" s="198" t="s">
        <v>322</v>
      </c>
      <c r="B44" s="196">
        <v>126.802</v>
      </c>
      <c r="C44" s="193">
        <v>52.968</v>
      </c>
      <c r="D44" s="192">
        <v>0</v>
      </c>
      <c r="E44" s="193">
        <v>0</v>
      </c>
      <c r="F44" s="192">
        <f>SUM(B44:E44)</f>
        <v>179.77</v>
      </c>
      <c r="G44" s="195">
        <f>F44/$F$9</f>
        <v>0.0040011052727810335</v>
      </c>
      <c r="H44" s="196">
        <v>117.887</v>
      </c>
      <c r="I44" s="193">
        <v>89.285</v>
      </c>
      <c r="J44" s="192">
        <v>0</v>
      </c>
      <c r="K44" s="193">
        <v>0</v>
      </c>
      <c r="L44" s="192">
        <f>SUM(H44:K44)</f>
        <v>207.172</v>
      </c>
      <c r="M44" s="197">
        <f t="shared" si="16"/>
        <v>-0.13226690865560975</v>
      </c>
      <c r="N44" s="196">
        <v>213.79500000000002</v>
      </c>
      <c r="O44" s="193">
        <v>149.833</v>
      </c>
      <c r="P44" s="192">
        <v>0</v>
      </c>
      <c r="Q44" s="193">
        <v>0</v>
      </c>
      <c r="R44" s="192">
        <f>SUM(N44:Q44)</f>
        <v>363.62800000000004</v>
      </c>
      <c r="S44" s="195">
        <f>R44/$R$9</f>
        <v>0.0038746154638107763</v>
      </c>
      <c r="T44" s="194">
        <v>263.8</v>
      </c>
      <c r="U44" s="193">
        <v>131.96</v>
      </c>
      <c r="V44" s="192">
        <v>0</v>
      </c>
      <c r="W44" s="193">
        <v>0</v>
      </c>
      <c r="X44" s="192">
        <f>SUM(T44:W44)</f>
        <v>395.76</v>
      </c>
      <c r="Y44" s="191">
        <f>IF(ISERROR(R44/X44-1),"         /0",IF(R44/X44&gt;5,"  *  ",(R44/X44-1)))</f>
        <v>-0.08119062057812798</v>
      </c>
    </row>
    <row r="45" spans="1:25" s="183" customFormat="1" ht="19.5" customHeight="1">
      <c r="A45" s="198" t="s">
        <v>325</v>
      </c>
      <c r="B45" s="196">
        <v>73.554</v>
      </c>
      <c r="C45" s="193">
        <v>68.31</v>
      </c>
      <c r="D45" s="192">
        <v>0</v>
      </c>
      <c r="E45" s="193">
        <v>0</v>
      </c>
      <c r="F45" s="192">
        <f>SUM(B45:E45)</f>
        <v>141.864</v>
      </c>
      <c r="G45" s="195">
        <f>F45/$F$9</f>
        <v>0.0031574389409679505</v>
      </c>
      <c r="H45" s="196">
        <v>38.778</v>
      </c>
      <c r="I45" s="193">
        <v>23.034</v>
      </c>
      <c r="J45" s="192"/>
      <c r="K45" s="193"/>
      <c r="L45" s="192">
        <f>SUM(H45:K45)</f>
        <v>61.812</v>
      </c>
      <c r="M45" s="197">
        <f>IF(ISERROR(F45/L45-1),"         /0",(F45/L45-1))</f>
        <v>1.2950883323626483</v>
      </c>
      <c r="N45" s="196">
        <v>117.495</v>
      </c>
      <c r="O45" s="193">
        <v>80.709</v>
      </c>
      <c r="P45" s="192">
        <v>0</v>
      </c>
      <c r="Q45" s="193">
        <v>0</v>
      </c>
      <c r="R45" s="192">
        <f>SUM(N45:Q45)</f>
        <v>198.204</v>
      </c>
      <c r="S45" s="195">
        <f>R45/$R$9</f>
        <v>0.0021119503541783117</v>
      </c>
      <c r="T45" s="194">
        <v>84.578</v>
      </c>
      <c r="U45" s="193">
        <v>48.745</v>
      </c>
      <c r="V45" s="192"/>
      <c r="W45" s="193"/>
      <c r="X45" s="192">
        <f>SUM(T45:W45)</f>
        <v>133.323</v>
      </c>
      <c r="Y45" s="191">
        <f>IF(ISERROR(R45/X45-1),"         /0",IF(R45/X45&gt;5,"  *  ",(R45/X45-1)))</f>
        <v>0.4866452150041627</v>
      </c>
    </row>
    <row r="46" spans="1:25" s="183" customFormat="1" ht="19.5" customHeight="1">
      <c r="A46" s="198" t="s">
        <v>323</v>
      </c>
      <c r="B46" s="196">
        <v>106.29</v>
      </c>
      <c r="C46" s="193">
        <v>20.447</v>
      </c>
      <c r="D46" s="192">
        <v>0</v>
      </c>
      <c r="E46" s="193">
        <v>0</v>
      </c>
      <c r="F46" s="192">
        <f>SUM(B46:E46)</f>
        <v>126.73700000000001</v>
      </c>
      <c r="G46" s="195">
        <f>F46/$F$9</f>
        <v>0.002820760299029036</v>
      </c>
      <c r="H46" s="196">
        <v>20.996</v>
      </c>
      <c r="I46" s="193">
        <v>7.457</v>
      </c>
      <c r="J46" s="192">
        <v>0.18</v>
      </c>
      <c r="K46" s="193">
        <v>0</v>
      </c>
      <c r="L46" s="192">
        <f>SUM(H46:K46)</f>
        <v>28.633</v>
      </c>
      <c r="M46" s="197">
        <f>IF(ISERROR(F46/L46-1),"         /0",(F46/L46-1))</f>
        <v>3.4262564174204595</v>
      </c>
      <c r="N46" s="196">
        <v>176.794</v>
      </c>
      <c r="O46" s="193">
        <v>31.641</v>
      </c>
      <c r="P46" s="192">
        <v>2</v>
      </c>
      <c r="Q46" s="193">
        <v>0</v>
      </c>
      <c r="R46" s="192">
        <f>SUM(N46:Q46)</f>
        <v>210.435</v>
      </c>
      <c r="S46" s="195">
        <f>R46/$R$9</f>
        <v>0.0022422770114705706</v>
      </c>
      <c r="T46" s="194">
        <v>72.941</v>
      </c>
      <c r="U46" s="193">
        <v>16.278</v>
      </c>
      <c r="V46" s="192">
        <v>0.18</v>
      </c>
      <c r="W46" s="193">
        <v>0</v>
      </c>
      <c r="X46" s="192">
        <f>SUM(T46:W46)</f>
        <v>89.399</v>
      </c>
      <c r="Y46" s="191">
        <f>IF(ISERROR(R46/X46-1),"         /0",IF(R46/X46&gt;5,"  *  ",(R46/X46-1)))</f>
        <v>1.353885390216893</v>
      </c>
    </row>
    <row r="47" spans="1:25" s="183" customFormat="1" ht="19.5" customHeight="1">
      <c r="A47" s="198" t="s">
        <v>331</v>
      </c>
      <c r="B47" s="196">
        <v>90.779</v>
      </c>
      <c r="C47" s="193">
        <v>26.861</v>
      </c>
      <c r="D47" s="192">
        <v>0</v>
      </c>
      <c r="E47" s="193">
        <v>0</v>
      </c>
      <c r="F47" s="192">
        <f>SUM(B47:E47)</f>
        <v>117.64</v>
      </c>
      <c r="G47" s="195">
        <f>F47/$F$9</f>
        <v>0.0026182901723867205</v>
      </c>
      <c r="H47" s="196">
        <v>74.086</v>
      </c>
      <c r="I47" s="193">
        <v>37.342</v>
      </c>
      <c r="J47" s="192"/>
      <c r="K47" s="193"/>
      <c r="L47" s="192">
        <f>SUM(H47:K47)</f>
        <v>111.428</v>
      </c>
      <c r="M47" s="197">
        <f>IF(ISERROR(F47/L47-1),"         /0",(F47/L47-1))</f>
        <v>0.05574900384104531</v>
      </c>
      <c r="N47" s="196">
        <v>147.442</v>
      </c>
      <c r="O47" s="193">
        <v>42.096000000000004</v>
      </c>
      <c r="P47" s="192"/>
      <c r="Q47" s="193"/>
      <c r="R47" s="192">
        <f>SUM(N47:Q47)</f>
        <v>189.538</v>
      </c>
      <c r="S47" s="195">
        <f>R47/$R$9</f>
        <v>0.0020196103319319934</v>
      </c>
      <c r="T47" s="194">
        <v>135.122</v>
      </c>
      <c r="U47" s="193">
        <v>69.326</v>
      </c>
      <c r="V47" s="192"/>
      <c r="W47" s="193"/>
      <c r="X47" s="192">
        <f>SUM(T47:W47)</f>
        <v>204.448</v>
      </c>
      <c r="Y47" s="191">
        <f>IF(ISERROR(R47/X47-1),"         /0",IF(R47/X47&gt;5,"  *  ",(R47/X47-1)))</f>
        <v>-0.07292807951166069</v>
      </c>
    </row>
    <row r="48" spans="1:25" s="183" customFormat="1" ht="19.5" customHeight="1">
      <c r="A48" s="198" t="s">
        <v>332</v>
      </c>
      <c r="B48" s="196">
        <v>49.895</v>
      </c>
      <c r="C48" s="193">
        <v>3.926</v>
      </c>
      <c r="D48" s="192">
        <v>12.6</v>
      </c>
      <c r="E48" s="193">
        <v>4.35</v>
      </c>
      <c r="F48" s="192">
        <f>SUM(B48:E48)</f>
        <v>70.771</v>
      </c>
      <c r="G48" s="195">
        <f>F48/$F$9</f>
        <v>0.001575136125382358</v>
      </c>
      <c r="H48" s="196">
        <v>35.689</v>
      </c>
      <c r="I48" s="193">
        <v>7.326</v>
      </c>
      <c r="J48" s="192"/>
      <c r="K48" s="193"/>
      <c r="L48" s="192">
        <f>SUM(H48:K48)</f>
        <v>43.015</v>
      </c>
      <c r="M48" s="197">
        <f>IF(ISERROR(F48/L48-1),"         /0",(F48/L48-1))</f>
        <v>0.6452632802510752</v>
      </c>
      <c r="N48" s="196">
        <v>92.112</v>
      </c>
      <c r="O48" s="193">
        <v>5.232</v>
      </c>
      <c r="P48" s="192">
        <v>12.6</v>
      </c>
      <c r="Q48" s="193">
        <v>4.35</v>
      </c>
      <c r="R48" s="192">
        <f>SUM(N48:Q48)</f>
        <v>114.29399999999998</v>
      </c>
      <c r="S48" s="195">
        <f>R48/$R$9</f>
        <v>0.0012178525851166268</v>
      </c>
      <c r="T48" s="194">
        <v>62.588</v>
      </c>
      <c r="U48" s="193">
        <v>14.671</v>
      </c>
      <c r="V48" s="192"/>
      <c r="W48" s="193"/>
      <c r="X48" s="192">
        <f>SUM(T48:W48)</f>
        <v>77.259</v>
      </c>
      <c r="Y48" s="191">
        <f>IF(ISERROR(R48/X48-1),"         /0",IF(R48/X48&gt;5,"  *  ",(R48/X48-1)))</f>
        <v>0.4793616277715216</v>
      </c>
    </row>
    <row r="49" spans="1:25" s="183" customFormat="1" ht="19.5" customHeight="1">
      <c r="A49" s="198" t="s">
        <v>333</v>
      </c>
      <c r="B49" s="196">
        <v>47.61</v>
      </c>
      <c r="C49" s="193">
        <v>1.371</v>
      </c>
      <c r="D49" s="192">
        <v>0</v>
      </c>
      <c r="E49" s="193">
        <v>0</v>
      </c>
      <c r="F49" s="192">
        <f t="shared" si="8"/>
        <v>48.981</v>
      </c>
      <c r="G49" s="195">
        <f t="shared" si="9"/>
        <v>0.0010901604125609823</v>
      </c>
      <c r="H49" s="196">
        <v>0</v>
      </c>
      <c r="I49" s="193">
        <v>41.155</v>
      </c>
      <c r="J49" s="192"/>
      <c r="K49" s="193"/>
      <c r="L49" s="192">
        <f t="shared" si="10"/>
        <v>41.155</v>
      </c>
      <c r="M49" s="197">
        <f t="shared" si="16"/>
        <v>0.19015915441623132</v>
      </c>
      <c r="N49" s="196">
        <v>71.419</v>
      </c>
      <c r="O49" s="193">
        <v>3.3609999999999998</v>
      </c>
      <c r="P49" s="192"/>
      <c r="Q49" s="193"/>
      <c r="R49" s="192">
        <f t="shared" si="11"/>
        <v>74.78</v>
      </c>
      <c r="S49" s="195">
        <f t="shared" si="12"/>
        <v>0.0007968136237687137</v>
      </c>
      <c r="T49" s="194">
        <v>50.033</v>
      </c>
      <c r="U49" s="193">
        <v>41.155</v>
      </c>
      <c r="V49" s="192">
        <v>0</v>
      </c>
      <c r="W49" s="193">
        <v>0</v>
      </c>
      <c r="X49" s="192">
        <f t="shared" si="13"/>
        <v>91.188</v>
      </c>
      <c r="Y49" s="191">
        <f t="shared" si="14"/>
        <v>-0.17993595648550254</v>
      </c>
    </row>
    <row r="50" spans="1:25" s="183" customFormat="1" ht="19.5" customHeight="1">
      <c r="A50" s="198" t="s">
        <v>327</v>
      </c>
      <c r="B50" s="196">
        <v>22.789</v>
      </c>
      <c r="C50" s="193">
        <v>10.218</v>
      </c>
      <c r="D50" s="192">
        <v>0</v>
      </c>
      <c r="E50" s="193">
        <v>0</v>
      </c>
      <c r="F50" s="192">
        <f t="shared" si="8"/>
        <v>33.007000000000005</v>
      </c>
      <c r="G50" s="195">
        <f t="shared" si="9"/>
        <v>0.0007346302594352983</v>
      </c>
      <c r="H50" s="196">
        <v>10.988</v>
      </c>
      <c r="I50" s="193">
        <v>6.792</v>
      </c>
      <c r="J50" s="192"/>
      <c r="K50" s="193">
        <v>0</v>
      </c>
      <c r="L50" s="192">
        <f t="shared" si="10"/>
        <v>17.78</v>
      </c>
      <c r="M50" s="197">
        <f t="shared" si="16"/>
        <v>0.8564116985376828</v>
      </c>
      <c r="N50" s="196">
        <v>50.05200000000001</v>
      </c>
      <c r="O50" s="193">
        <v>16.085</v>
      </c>
      <c r="P50" s="192">
        <v>0</v>
      </c>
      <c r="Q50" s="193"/>
      <c r="R50" s="192">
        <f t="shared" si="11"/>
        <v>66.137</v>
      </c>
      <c r="S50" s="195">
        <f t="shared" si="12"/>
        <v>0.000704718676587208</v>
      </c>
      <c r="T50" s="194">
        <v>17.823999999999998</v>
      </c>
      <c r="U50" s="193">
        <v>11.7</v>
      </c>
      <c r="V50" s="192"/>
      <c r="W50" s="193">
        <v>0</v>
      </c>
      <c r="X50" s="192">
        <f t="shared" si="13"/>
        <v>29.523999999999997</v>
      </c>
      <c r="Y50" s="191">
        <f t="shared" si="14"/>
        <v>1.2401097412274762</v>
      </c>
    </row>
    <row r="51" spans="1:25" s="183" customFormat="1" ht="19.5" customHeight="1" thickBot="1">
      <c r="A51" s="198" t="s">
        <v>266</v>
      </c>
      <c r="B51" s="196">
        <v>110.525</v>
      </c>
      <c r="C51" s="193">
        <v>104.199</v>
      </c>
      <c r="D51" s="192">
        <v>0.4</v>
      </c>
      <c r="E51" s="193">
        <v>0</v>
      </c>
      <c r="F51" s="192">
        <f t="shared" si="8"/>
        <v>215.124</v>
      </c>
      <c r="G51" s="195">
        <f t="shared" si="9"/>
        <v>0.0047879722462132</v>
      </c>
      <c r="H51" s="196">
        <v>91.229</v>
      </c>
      <c r="I51" s="193">
        <v>38.06</v>
      </c>
      <c r="J51" s="192">
        <v>0.68</v>
      </c>
      <c r="K51" s="193">
        <v>40.565999999999995</v>
      </c>
      <c r="L51" s="192">
        <f t="shared" si="10"/>
        <v>170.535</v>
      </c>
      <c r="M51" s="197">
        <f t="shared" si="16"/>
        <v>0.2614653883367051</v>
      </c>
      <c r="N51" s="196">
        <v>362.176</v>
      </c>
      <c r="O51" s="193">
        <v>243.26800000000003</v>
      </c>
      <c r="P51" s="192">
        <v>0.8</v>
      </c>
      <c r="Q51" s="193">
        <v>0</v>
      </c>
      <c r="R51" s="192">
        <f t="shared" si="11"/>
        <v>606.2439999999999</v>
      </c>
      <c r="S51" s="195">
        <f t="shared" si="12"/>
        <v>0.006459795112704466</v>
      </c>
      <c r="T51" s="194">
        <v>190.65900000000002</v>
      </c>
      <c r="U51" s="193">
        <v>82.272</v>
      </c>
      <c r="V51" s="192">
        <v>1.554</v>
      </c>
      <c r="W51" s="193">
        <v>41.56999999999999</v>
      </c>
      <c r="X51" s="192">
        <f t="shared" si="13"/>
        <v>316.055</v>
      </c>
      <c r="Y51" s="191">
        <f t="shared" si="14"/>
        <v>0.9181598139564313</v>
      </c>
    </row>
    <row r="52" spans="1:25" s="199" customFormat="1" ht="19.5" customHeight="1">
      <c r="A52" s="206" t="s">
        <v>55</v>
      </c>
      <c r="B52" s="203">
        <f>SUM(B53:B56)</f>
        <v>330.35799999999995</v>
      </c>
      <c r="C52" s="202">
        <f>SUM(C53:C56)</f>
        <v>40.81999999999999</v>
      </c>
      <c r="D52" s="201">
        <f>SUM(D53:D56)</f>
        <v>0.696</v>
      </c>
      <c r="E52" s="202">
        <f>SUM(E53:E56)</f>
        <v>0.501</v>
      </c>
      <c r="F52" s="201">
        <f t="shared" si="8"/>
        <v>372.37499999999994</v>
      </c>
      <c r="G52" s="204">
        <f t="shared" si="9"/>
        <v>0.008287876597607147</v>
      </c>
      <c r="H52" s="203">
        <f>SUM(H53:H56)</f>
        <v>352.111</v>
      </c>
      <c r="I52" s="202">
        <f>SUM(I53:I56)</f>
        <v>105.232</v>
      </c>
      <c r="J52" s="201">
        <f>SUM(J53:J56)</f>
        <v>47.335</v>
      </c>
      <c r="K52" s="202">
        <f>SUM(K53:K56)</f>
        <v>4.9270000000000005</v>
      </c>
      <c r="L52" s="201">
        <f t="shared" si="10"/>
        <v>509.60499999999996</v>
      </c>
      <c r="M52" s="205">
        <f t="shared" si="16"/>
        <v>-0.2692869967916328</v>
      </c>
      <c r="N52" s="203">
        <f>SUM(N53:N56)</f>
        <v>496.24699999999996</v>
      </c>
      <c r="O52" s="202">
        <f>SUM(O53:O56)</f>
        <v>106.855</v>
      </c>
      <c r="P52" s="201">
        <f>SUM(P53:P56)</f>
        <v>1.552</v>
      </c>
      <c r="Q52" s="202">
        <f>SUM(Q53:Q56)</f>
        <v>0.8550000000000001</v>
      </c>
      <c r="R52" s="201">
        <f t="shared" si="11"/>
        <v>605.509</v>
      </c>
      <c r="S52" s="204">
        <f t="shared" si="12"/>
        <v>0.006451963366068067</v>
      </c>
      <c r="T52" s="203">
        <f>SUM(T53:T56)</f>
        <v>632.2600000000001</v>
      </c>
      <c r="U52" s="202">
        <f>SUM(U53:U56)</f>
        <v>177.56099999999998</v>
      </c>
      <c r="V52" s="201">
        <f>SUM(V53:V56)</f>
        <v>47.335</v>
      </c>
      <c r="W52" s="202">
        <f>SUM(W53:W56)</f>
        <v>4.9270000000000005</v>
      </c>
      <c r="X52" s="201">
        <f t="shared" si="13"/>
        <v>862.0830000000002</v>
      </c>
      <c r="Y52" s="200">
        <f t="shared" si="14"/>
        <v>-0.297620994730206</v>
      </c>
    </row>
    <row r="53" spans="1:25" ht="19.5" customHeight="1">
      <c r="A53" s="198" t="s">
        <v>340</v>
      </c>
      <c r="B53" s="196">
        <v>151.07999999999998</v>
      </c>
      <c r="C53" s="193">
        <v>8.104</v>
      </c>
      <c r="D53" s="192">
        <v>0.091</v>
      </c>
      <c r="E53" s="193">
        <v>0.091</v>
      </c>
      <c r="F53" s="192">
        <f t="shared" si="8"/>
        <v>159.36599999999999</v>
      </c>
      <c r="G53" s="195">
        <f t="shared" si="9"/>
        <v>0.0035469774873561886</v>
      </c>
      <c r="H53" s="196">
        <v>211.394</v>
      </c>
      <c r="I53" s="193">
        <v>15.314</v>
      </c>
      <c r="J53" s="192"/>
      <c r="K53" s="193">
        <v>0.2</v>
      </c>
      <c r="L53" s="192">
        <f t="shared" si="10"/>
        <v>226.908</v>
      </c>
      <c r="M53" s="197">
        <f t="shared" si="16"/>
        <v>-0.2976624887619652</v>
      </c>
      <c r="N53" s="196">
        <v>289.29499999999996</v>
      </c>
      <c r="O53" s="193">
        <v>19.129</v>
      </c>
      <c r="P53" s="192">
        <v>0.091</v>
      </c>
      <c r="Q53" s="193">
        <v>0.091</v>
      </c>
      <c r="R53" s="192">
        <f t="shared" si="11"/>
        <v>308.606</v>
      </c>
      <c r="S53" s="195">
        <f t="shared" si="12"/>
        <v>0.0032883319761536195</v>
      </c>
      <c r="T53" s="194">
        <v>368.031</v>
      </c>
      <c r="U53" s="193">
        <v>29.519</v>
      </c>
      <c r="V53" s="192"/>
      <c r="W53" s="193">
        <v>0.2</v>
      </c>
      <c r="X53" s="192">
        <f t="shared" si="13"/>
        <v>397.75</v>
      </c>
      <c r="Y53" s="191">
        <f t="shared" si="14"/>
        <v>-0.2241206788183533</v>
      </c>
    </row>
    <row r="54" spans="1:25" ht="19.5" customHeight="1">
      <c r="A54" s="198" t="s">
        <v>339</v>
      </c>
      <c r="B54" s="196">
        <v>110.628</v>
      </c>
      <c r="C54" s="193">
        <v>27.305</v>
      </c>
      <c r="D54" s="192">
        <v>0</v>
      </c>
      <c r="E54" s="193">
        <v>0.06</v>
      </c>
      <c r="F54" s="192">
        <f t="shared" si="8"/>
        <v>137.993</v>
      </c>
      <c r="G54" s="195">
        <f t="shared" si="9"/>
        <v>0.003071282860916021</v>
      </c>
      <c r="H54" s="196">
        <v>33.098</v>
      </c>
      <c r="I54" s="193">
        <v>30.593999999999998</v>
      </c>
      <c r="J54" s="192"/>
      <c r="K54" s="193"/>
      <c r="L54" s="192">
        <f t="shared" si="10"/>
        <v>63.69199999999999</v>
      </c>
      <c r="M54" s="197">
        <f t="shared" si="16"/>
        <v>1.166567229793381</v>
      </c>
      <c r="N54" s="196">
        <v>121.94</v>
      </c>
      <c r="O54" s="193">
        <v>82.315</v>
      </c>
      <c r="P54" s="192">
        <v>0.406</v>
      </c>
      <c r="Q54" s="193">
        <v>0.06</v>
      </c>
      <c r="R54" s="192">
        <f t="shared" si="11"/>
        <v>204.721</v>
      </c>
      <c r="S54" s="195">
        <f t="shared" si="12"/>
        <v>0.0021813918410210596</v>
      </c>
      <c r="T54" s="194">
        <v>43.336</v>
      </c>
      <c r="U54" s="193">
        <v>60.11599999999999</v>
      </c>
      <c r="V54" s="192">
        <v>0</v>
      </c>
      <c r="W54" s="193">
        <v>0</v>
      </c>
      <c r="X54" s="192">
        <f t="shared" si="13"/>
        <v>103.452</v>
      </c>
      <c r="Y54" s="191">
        <f t="shared" si="14"/>
        <v>0.9788984263233191</v>
      </c>
    </row>
    <row r="55" spans="1:25" ht="19.5" customHeight="1">
      <c r="A55" s="198" t="s">
        <v>338</v>
      </c>
      <c r="B55" s="196">
        <v>67.765</v>
      </c>
      <c r="C55" s="193">
        <v>2.596</v>
      </c>
      <c r="D55" s="192">
        <v>0</v>
      </c>
      <c r="E55" s="193">
        <v>0</v>
      </c>
      <c r="F55" s="192">
        <f t="shared" si="8"/>
        <v>70.361</v>
      </c>
      <c r="G55" s="195">
        <f t="shared" si="9"/>
        <v>0.0015660108366142643</v>
      </c>
      <c r="H55" s="196">
        <v>61.635000000000005</v>
      </c>
      <c r="I55" s="193">
        <v>2.501</v>
      </c>
      <c r="J55" s="192"/>
      <c r="K55" s="193"/>
      <c r="L55" s="192">
        <f t="shared" si="10"/>
        <v>64.13600000000001</v>
      </c>
      <c r="M55" s="197">
        <f t="shared" si="16"/>
        <v>0.09705937383060981</v>
      </c>
      <c r="N55" s="196">
        <v>83.082</v>
      </c>
      <c r="O55" s="193">
        <v>2.596</v>
      </c>
      <c r="P55" s="192"/>
      <c r="Q55" s="193">
        <v>0</v>
      </c>
      <c r="R55" s="192">
        <f t="shared" si="11"/>
        <v>85.678</v>
      </c>
      <c r="S55" s="195">
        <f t="shared" si="12"/>
        <v>0.000912936582739447</v>
      </c>
      <c r="T55" s="194">
        <v>132.582</v>
      </c>
      <c r="U55" s="193">
        <v>4.952</v>
      </c>
      <c r="V55" s="192"/>
      <c r="W55" s="193"/>
      <c r="X55" s="192">
        <f t="shared" si="13"/>
        <v>137.534</v>
      </c>
      <c r="Y55" s="191">
        <f t="shared" si="14"/>
        <v>-0.37704131342068137</v>
      </c>
    </row>
    <row r="56" spans="1:25" ht="19.5" customHeight="1" thickBot="1">
      <c r="A56" s="198" t="s">
        <v>266</v>
      </c>
      <c r="B56" s="196">
        <v>0.885</v>
      </c>
      <c r="C56" s="193">
        <v>2.815</v>
      </c>
      <c r="D56" s="192">
        <v>0.605</v>
      </c>
      <c r="E56" s="193">
        <v>0.35</v>
      </c>
      <c r="F56" s="192">
        <f t="shared" si="8"/>
        <v>4.654999999999999</v>
      </c>
      <c r="G56" s="195">
        <f t="shared" si="9"/>
        <v>0.00010360541272067478</v>
      </c>
      <c r="H56" s="196">
        <v>45.984</v>
      </c>
      <c r="I56" s="193">
        <v>56.823</v>
      </c>
      <c r="J56" s="192">
        <v>47.335</v>
      </c>
      <c r="K56" s="193">
        <v>4.727</v>
      </c>
      <c r="L56" s="192">
        <f t="shared" si="10"/>
        <v>154.869</v>
      </c>
      <c r="M56" s="197">
        <f t="shared" si="16"/>
        <v>-0.9699423383633909</v>
      </c>
      <c r="N56" s="196">
        <v>1.93</v>
      </c>
      <c r="O56" s="193">
        <v>2.815</v>
      </c>
      <c r="P56" s="192">
        <v>1.0550000000000002</v>
      </c>
      <c r="Q56" s="193">
        <v>0.7040000000000001</v>
      </c>
      <c r="R56" s="192">
        <f t="shared" si="11"/>
        <v>6.5040000000000004</v>
      </c>
      <c r="S56" s="195">
        <f t="shared" si="12"/>
        <v>6.930296615394108E-05</v>
      </c>
      <c r="T56" s="194">
        <v>88.31099999999999</v>
      </c>
      <c r="U56" s="193">
        <v>82.974</v>
      </c>
      <c r="V56" s="192">
        <v>47.335</v>
      </c>
      <c r="W56" s="193">
        <v>4.727</v>
      </c>
      <c r="X56" s="192">
        <f t="shared" si="13"/>
        <v>223.347</v>
      </c>
      <c r="Y56" s="191">
        <f t="shared" si="14"/>
        <v>-0.9708793939475345</v>
      </c>
    </row>
    <row r="57" spans="1:25" s="183" customFormat="1" ht="19.5" customHeight="1" thickBot="1">
      <c r="A57" s="190" t="s">
        <v>54</v>
      </c>
      <c r="B57" s="187">
        <v>46.416</v>
      </c>
      <c r="C57" s="186">
        <v>0.011</v>
      </c>
      <c r="D57" s="185">
        <v>0.12</v>
      </c>
      <c r="E57" s="186">
        <v>0.06</v>
      </c>
      <c r="F57" s="185">
        <f t="shared" si="8"/>
        <v>46.607</v>
      </c>
      <c r="G57" s="188">
        <f t="shared" si="9"/>
        <v>0.0010373227649135318</v>
      </c>
      <c r="H57" s="187">
        <v>89.89100000000002</v>
      </c>
      <c r="I57" s="186">
        <v>0</v>
      </c>
      <c r="J57" s="185"/>
      <c r="K57" s="186"/>
      <c r="L57" s="185">
        <f t="shared" si="10"/>
        <v>89.89100000000002</v>
      </c>
      <c r="M57" s="189">
        <f t="shared" si="16"/>
        <v>-0.4815165033206885</v>
      </c>
      <c r="N57" s="187">
        <v>111.428</v>
      </c>
      <c r="O57" s="186">
        <v>0.011</v>
      </c>
      <c r="P57" s="185">
        <v>0.12</v>
      </c>
      <c r="Q57" s="186">
        <v>0.06</v>
      </c>
      <c r="R57" s="185">
        <f t="shared" si="11"/>
        <v>111.619</v>
      </c>
      <c r="S57" s="188">
        <f t="shared" si="12"/>
        <v>0.0011893492895351705</v>
      </c>
      <c r="T57" s="187">
        <v>162.70499999999996</v>
      </c>
      <c r="U57" s="186">
        <v>0</v>
      </c>
      <c r="V57" s="185"/>
      <c r="W57" s="186"/>
      <c r="X57" s="185">
        <f t="shared" si="13"/>
        <v>162.70499999999996</v>
      </c>
      <c r="Y57" s="184">
        <f t="shared" si="14"/>
        <v>-0.313979287667865</v>
      </c>
    </row>
    <row r="58" ht="7.5" customHeight="1" thickTop="1">
      <c r="A58" s="116"/>
    </row>
    <row r="59" ht="14.25">
      <c r="A59" s="116" t="s">
        <v>53</v>
      </c>
    </row>
    <row r="60" ht="14.25">
      <c r="A60" s="88" t="s">
        <v>493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58:Y65536 M58:M65536 Y3 M3 M5 Y5 Y7:Y8 M7:M8">
    <cfRule type="cellIs" priority="4" dxfId="93" operator="lessThan" stopIfTrue="1">
      <formula>0</formula>
    </cfRule>
  </conditionalFormatting>
  <conditionalFormatting sqref="Y9:Y57 M9:M57">
    <cfRule type="cellIs" priority="5" dxfId="93" operator="lessThan" stopIfTrue="1">
      <formula>0</formula>
    </cfRule>
    <cfRule type="cellIs" priority="6" dxfId="95" operator="greaterThanOrEqual" stopIfTrue="1">
      <formula>0</formula>
    </cfRule>
  </conditionalFormatting>
  <conditionalFormatting sqref="Y51 M51">
    <cfRule type="cellIs" priority="2" dxfId="93" operator="lessThan" stopIfTrue="1">
      <formula>0</formula>
    </cfRule>
    <cfRule type="cellIs" priority="3" dxfId="95" operator="greaterThanOrEqual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2:W52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7"/>
  <sheetViews>
    <sheetView showGridLines="0" zoomScale="80" zoomScaleNormal="80" zoomScalePageLayoutView="0" workbookViewId="0" topLeftCell="A34">
      <selection activeCell="A45" sqref="A45"/>
    </sheetView>
  </sheetViews>
  <sheetFormatPr defaultColWidth="8.00390625" defaultRowHeight="15"/>
  <cols>
    <col min="1" max="1" width="20.28125" style="123" customWidth="1"/>
    <col min="2" max="2" width="8.57421875" style="123" customWidth="1"/>
    <col min="3" max="3" width="9.7109375" style="123" bestFit="1" customWidth="1"/>
    <col min="4" max="4" width="8.00390625" style="123" bestFit="1" customWidth="1"/>
    <col min="5" max="5" width="9.7109375" style="123" bestFit="1" customWidth="1"/>
    <col min="6" max="6" width="9.421875" style="123" bestFit="1" customWidth="1"/>
    <col min="7" max="7" width="11.28125" style="123" customWidth="1"/>
    <col min="8" max="8" width="9.28125" style="123" bestFit="1" customWidth="1"/>
    <col min="9" max="9" width="9.7109375" style="123" bestFit="1" customWidth="1"/>
    <col min="10" max="10" width="8.57421875" style="123" customWidth="1"/>
    <col min="11" max="11" width="9.7109375" style="123" bestFit="1" customWidth="1"/>
    <col min="12" max="12" width="9.28125" style="123" bestFit="1" customWidth="1"/>
    <col min="13" max="13" width="9.421875" style="123" customWidth="1"/>
    <col min="14" max="14" width="9.7109375" style="123" customWidth="1"/>
    <col min="15" max="15" width="10.8515625" style="123" customWidth="1"/>
    <col min="16" max="16" width="9.57421875" style="123" customWidth="1"/>
    <col min="17" max="17" width="10.140625" style="123" customWidth="1"/>
    <col min="18" max="18" width="10.57421875" style="123" customWidth="1"/>
    <col min="19" max="19" width="11.00390625" style="123" customWidth="1"/>
    <col min="20" max="20" width="10.421875" style="123" customWidth="1"/>
    <col min="21" max="23" width="10.28125" style="123" customWidth="1"/>
    <col min="24" max="24" width="10.421875" style="123" customWidth="1"/>
    <col min="25" max="25" width="8.7109375" style="123" bestFit="1" customWidth="1"/>
    <col min="26" max="16384" width="8.00390625" style="123" customWidth="1"/>
  </cols>
  <sheetData>
    <row r="1" spans="24:25" ht="18.75" thickBot="1">
      <c r="X1" s="536" t="s">
        <v>28</v>
      </c>
      <c r="Y1" s="537"/>
    </row>
    <row r="2" ht="5.25" customHeight="1" thickBot="1"/>
    <row r="3" spans="1:25" ht="24.75" customHeight="1" thickTop="1">
      <c r="A3" s="598" t="s">
        <v>70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600"/>
    </row>
    <row r="4" spans="1:25" ht="21" customHeight="1" thickBot="1">
      <c r="A4" s="607" t="s">
        <v>45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608"/>
      <c r="S4" s="608"/>
      <c r="T4" s="608"/>
      <c r="U4" s="608"/>
      <c r="V4" s="608"/>
      <c r="W4" s="608"/>
      <c r="X4" s="608"/>
      <c r="Y4" s="609"/>
    </row>
    <row r="5" spans="1:25" s="233" customFormat="1" ht="18" customHeight="1" thickBot="1" thickTop="1">
      <c r="A5" s="541" t="s">
        <v>69</v>
      </c>
      <c r="B5" s="591" t="s">
        <v>36</v>
      </c>
      <c r="C5" s="592"/>
      <c r="D5" s="592"/>
      <c r="E5" s="592"/>
      <c r="F5" s="592"/>
      <c r="G5" s="592"/>
      <c r="H5" s="592"/>
      <c r="I5" s="592"/>
      <c r="J5" s="593"/>
      <c r="K5" s="593"/>
      <c r="L5" s="593"/>
      <c r="M5" s="594"/>
      <c r="N5" s="591" t="s">
        <v>35</v>
      </c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5"/>
    </row>
    <row r="6" spans="1:25" s="163" customFormat="1" ht="26.25" customHeight="1" thickBot="1">
      <c r="A6" s="542"/>
      <c r="B6" s="583" t="s">
        <v>147</v>
      </c>
      <c r="C6" s="584"/>
      <c r="D6" s="584"/>
      <c r="E6" s="584"/>
      <c r="F6" s="584"/>
      <c r="G6" s="588" t="s">
        <v>34</v>
      </c>
      <c r="H6" s="583" t="s">
        <v>148</v>
      </c>
      <c r="I6" s="584"/>
      <c r="J6" s="584"/>
      <c r="K6" s="584"/>
      <c r="L6" s="584"/>
      <c r="M6" s="585" t="s">
        <v>33</v>
      </c>
      <c r="N6" s="583" t="s">
        <v>149</v>
      </c>
      <c r="O6" s="584"/>
      <c r="P6" s="584"/>
      <c r="Q6" s="584"/>
      <c r="R6" s="584"/>
      <c r="S6" s="588" t="s">
        <v>34</v>
      </c>
      <c r="T6" s="583" t="s">
        <v>150</v>
      </c>
      <c r="U6" s="584"/>
      <c r="V6" s="584"/>
      <c r="W6" s="584"/>
      <c r="X6" s="584"/>
      <c r="Y6" s="601" t="s">
        <v>33</v>
      </c>
    </row>
    <row r="7" spans="1:25" s="163" customFormat="1" ht="26.25" customHeight="1">
      <c r="A7" s="543"/>
      <c r="B7" s="554" t="s">
        <v>22</v>
      </c>
      <c r="C7" s="546"/>
      <c r="D7" s="545" t="s">
        <v>21</v>
      </c>
      <c r="E7" s="546"/>
      <c r="F7" s="614" t="s">
        <v>17</v>
      </c>
      <c r="G7" s="589"/>
      <c r="H7" s="554" t="s">
        <v>22</v>
      </c>
      <c r="I7" s="546"/>
      <c r="J7" s="545" t="s">
        <v>21</v>
      </c>
      <c r="K7" s="546"/>
      <c r="L7" s="614" t="s">
        <v>17</v>
      </c>
      <c r="M7" s="586"/>
      <c r="N7" s="554" t="s">
        <v>22</v>
      </c>
      <c r="O7" s="546"/>
      <c r="P7" s="545" t="s">
        <v>21</v>
      </c>
      <c r="Q7" s="546"/>
      <c r="R7" s="614" t="s">
        <v>17</v>
      </c>
      <c r="S7" s="589"/>
      <c r="T7" s="554" t="s">
        <v>22</v>
      </c>
      <c r="U7" s="546"/>
      <c r="V7" s="545" t="s">
        <v>21</v>
      </c>
      <c r="W7" s="546"/>
      <c r="X7" s="614" t="s">
        <v>17</v>
      </c>
      <c r="Y7" s="602"/>
    </row>
    <row r="8" spans="1:25" s="229" customFormat="1" ht="15.75" customHeight="1" thickBot="1">
      <c r="A8" s="544"/>
      <c r="B8" s="232" t="s">
        <v>31</v>
      </c>
      <c r="C8" s="230" t="s">
        <v>30</v>
      </c>
      <c r="D8" s="231" t="s">
        <v>31</v>
      </c>
      <c r="E8" s="230" t="s">
        <v>30</v>
      </c>
      <c r="F8" s="597"/>
      <c r="G8" s="590"/>
      <c r="H8" s="232" t="s">
        <v>31</v>
      </c>
      <c r="I8" s="230" t="s">
        <v>30</v>
      </c>
      <c r="J8" s="231" t="s">
        <v>31</v>
      </c>
      <c r="K8" s="230" t="s">
        <v>30</v>
      </c>
      <c r="L8" s="597"/>
      <c r="M8" s="587"/>
      <c r="N8" s="232" t="s">
        <v>31</v>
      </c>
      <c r="O8" s="230" t="s">
        <v>30</v>
      </c>
      <c r="P8" s="231" t="s">
        <v>31</v>
      </c>
      <c r="Q8" s="230" t="s">
        <v>30</v>
      </c>
      <c r="R8" s="597"/>
      <c r="S8" s="590"/>
      <c r="T8" s="232" t="s">
        <v>31</v>
      </c>
      <c r="U8" s="230" t="s">
        <v>30</v>
      </c>
      <c r="V8" s="231" t="s">
        <v>31</v>
      </c>
      <c r="W8" s="230" t="s">
        <v>30</v>
      </c>
      <c r="X8" s="597"/>
      <c r="Y8" s="603"/>
    </row>
    <row r="9" spans="1:25" s="152" customFormat="1" ht="18" customHeight="1" thickBot="1" thickTop="1">
      <c r="A9" s="292" t="s">
        <v>24</v>
      </c>
      <c r="B9" s="284">
        <f>B10+B14+B24+B32+B40+B44</f>
        <v>25078.523999999998</v>
      </c>
      <c r="C9" s="283">
        <f>C10+C14+C24+C32+C40+C44</f>
        <v>12695.67</v>
      </c>
      <c r="D9" s="282">
        <f>D10+D14+D24+D32+D40+D44</f>
        <v>5751.183000000001</v>
      </c>
      <c r="E9" s="283">
        <f>E10+E14+E24+E32+E40+E44</f>
        <v>1404.7079999999996</v>
      </c>
      <c r="F9" s="282">
        <f>SUM(B9:E9)</f>
        <v>44930.08499999999</v>
      </c>
      <c r="G9" s="285">
        <f>F9/$F$9</f>
        <v>1</v>
      </c>
      <c r="H9" s="284">
        <f>H10+H14+H24+H32+H40+H44</f>
        <v>27124.278000000002</v>
      </c>
      <c r="I9" s="283">
        <f>I10+I14+I24+I32+I40+I44</f>
        <v>14538.316000000003</v>
      </c>
      <c r="J9" s="282">
        <f>J10+J14+J24+J32+J40+J44</f>
        <v>5137.088</v>
      </c>
      <c r="K9" s="283">
        <f>K10+K14+K24+K32+K40+K44</f>
        <v>975.6530000000001</v>
      </c>
      <c r="L9" s="282">
        <f>SUM(H9:K9)</f>
        <v>47775.335</v>
      </c>
      <c r="M9" s="409">
        <f>IF(ISERROR(F9/L9-1),"         /0",(F9/L9-1))</f>
        <v>-0.05955478909776368</v>
      </c>
      <c r="N9" s="284">
        <f>N10+N14+N24+N32+N40+N44</f>
        <v>52001.501000000004</v>
      </c>
      <c r="O9" s="283">
        <f>O10+O14+O24+O32+O40+O44</f>
        <v>26263.798</v>
      </c>
      <c r="P9" s="282">
        <f>P10+P14+P24+P32+P40+P44</f>
        <v>12774.57597</v>
      </c>
      <c r="Q9" s="283">
        <f>Q10+Q14+Q24+Q32+Q40+Q44</f>
        <v>2808.9219999999996</v>
      </c>
      <c r="R9" s="282">
        <f>SUM(N9:Q9)</f>
        <v>93848.79697000001</v>
      </c>
      <c r="S9" s="285">
        <f>R9/$R$9</f>
        <v>1</v>
      </c>
      <c r="T9" s="284">
        <f>T10+T14+T24+T32+T40+T44</f>
        <v>54677.10300000002</v>
      </c>
      <c r="U9" s="283">
        <f>U10+U14+U24+U32+U40+U44</f>
        <v>28786.318</v>
      </c>
      <c r="V9" s="282">
        <f>V10+V14+V24+V32+V40+V44</f>
        <v>8447.704999999998</v>
      </c>
      <c r="W9" s="283">
        <f>W10+W14+W24+W32+W40+W44</f>
        <v>2033.827</v>
      </c>
      <c r="X9" s="282">
        <f>SUM(T9:W9)</f>
        <v>93944.95300000002</v>
      </c>
      <c r="Y9" s="281">
        <f>IF(ISERROR(R9/X9-1),"         /0",(R9/X9-1))</f>
        <v>-0.001023535878505455</v>
      </c>
    </row>
    <row r="10" spans="1:25" s="246" customFormat="1" ht="19.5" customHeight="1" thickTop="1">
      <c r="A10" s="255" t="s">
        <v>59</v>
      </c>
      <c r="B10" s="252">
        <f>SUM(B11:B13)</f>
        <v>16976.654</v>
      </c>
      <c r="C10" s="251">
        <f>SUM(C11:C13)</f>
        <v>5762.650000000001</v>
      </c>
      <c r="D10" s="250">
        <f>SUM(D11:D13)</f>
        <v>5587.915000000001</v>
      </c>
      <c r="E10" s="249">
        <f>SUM(E11:E13)</f>
        <v>1304.11</v>
      </c>
      <c r="F10" s="250">
        <f aca="true" t="shared" si="0" ref="F10:F44">SUM(B10:E10)</f>
        <v>29631.329</v>
      </c>
      <c r="G10" s="253">
        <f aca="true" t="shared" si="1" ref="G10:G44">F10/$F$9</f>
        <v>0.6594986187985179</v>
      </c>
      <c r="H10" s="252">
        <f>SUM(H11:H13)</f>
        <v>17850.497</v>
      </c>
      <c r="I10" s="251">
        <f>SUM(I11:I13)</f>
        <v>7026.77</v>
      </c>
      <c r="J10" s="250">
        <f>SUM(J11:J13)</f>
        <v>4048.495</v>
      </c>
      <c r="K10" s="249">
        <f>SUM(K11:K13)</f>
        <v>617.681</v>
      </c>
      <c r="L10" s="250">
        <f aca="true" t="shared" si="2" ref="L10:L44">SUM(H10:K10)</f>
        <v>29543.443</v>
      </c>
      <c r="M10" s="254">
        <f aca="true" t="shared" si="3" ref="M10:M22">IF(ISERROR(F10/L10-1),"         /0",(F10/L10-1))</f>
        <v>0.0029748056108422904</v>
      </c>
      <c r="N10" s="252">
        <f>SUM(N11:N13)</f>
        <v>36490.87499999999</v>
      </c>
      <c r="O10" s="251">
        <f>SUM(O11:O13)</f>
        <v>11986.967999999999</v>
      </c>
      <c r="P10" s="250">
        <f>SUM(P11:P13)</f>
        <v>12381.541969999998</v>
      </c>
      <c r="Q10" s="249">
        <f>SUM(Q11:Q13)</f>
        <v>2696.908</v>
      </c>
      <c r="R10" s="250">
        <f aca="true" t="shared" si="4" ref="R10:R44">SUM(N10:Q10)</f>
        <v>63556.292969999995</v>
      </c>
      <c r="S10" s="253">
        <f aca="true" t="shared" si="5" ref="S10:S44">R10/$R$9</f>
        <v>0.6772201138637567</v>
      </c>
      <c r="T10" s="252">
        <f>SUM(T11:T13)</f>
        <v>36995.375000000015</v>
      </c>
      <c r="U10" s="251">
        <f>SUM(U11:U13)</f>
        <v>14146.197000000004</v>
      </c>
      <c r="V10" s="250">
        <f>SUM(V11:V13)</f>
        <v>7293.115999999999</v>
      </c>
      <c r="W10" s="249">
        <f>SUM(W11:W13)</f>
        <v>1405.558</v>
      </c>
      <c r="X10" s="250">
        <f aca="true" t="shared" si="6" ref="X10:X41">SUM(T10:W10)</f>
        <v>59840.246000000014</v>
      </c>
      <c r="Y10" s="247">
        <f aca="true" t="shared" si="7" ref="Y10:Y44">IF(ISERROR(R10/X10-1),"         /0",IF(R10/X10&gt;5,"  *  ",(R10/X10-1)))</f>
        <v>0.06209946011919776</v>
      </c>
    </row>
    <row r="11" spans="1:25" ht="19.5" customHeight="1">
      <c r="A11" s="198" t="s">
        <v>344</v>
      </c>
      <c r="B11" s="196">
        <v>15879.67</v>
      </c>
      <c r="C11" s="193">
        <v>5641.261</v>
      </c>
      <c r="D11" s="192">
        <v>5358.136</v>
      </c>
      <c r="E11" s="244">
        <v>1131.5629999999999</v>
      </c>
      <c r="F11" s="192">
        <f t="shared" si="0"/>
        <v>28010.63</v>
      </c>
      <c r="G11" s="195">
        <f t="shared" si="1"/>
        <v>0.6234270422591012</v>
      </c>
      <c r="H11" s="196">
        <v>17558.032</v>
      </c>
      <c r="I11" s="193">
        <v>6932.029</v>
      </c>
      <c r="J11" s="192">
        <v>4048.495</v>
      </c>
      <c r="K11" s="244">
        <v>617.681</v>
      </c>
      <c r="L11" s="192">
        <f t="shared" si="2"/>
        <v>29156.237</v>
      </c>
      <c r="M11" s="197">
        <f t="shared" si="3"/>
        <v>-0.03929200465752836</v>
      </c>
      <c r="N11" s="196">
        <v>34269.543999999994</v>
      </c>
      <c r="O11" s="193">
        <v>11718.894</v>
      </c>
      <c r="P11" s="192">
        <v>11769.962969999999</v>
      </c>
      <c r="Q11" s="244">
        <v>2176.961</v>
      </c>
      <c r="R11" s="192">
        <f t="shared" si="4"/>
        <v>59935.36197</v>
      </c>
      <c r="S11" s="195">
        <f t="shared" si="5"/>
        <v>0.6386375095373797</v>
      </c>
      <c r="T11" s="196">
        <v>36471.595000000016</v>
      </c>
      <c r="U11" s="193">
        <v>13971.326000000005</v>
      </c>
      <c r="V11" s="192">
        <v>7293.115999999999</v>
      </c>
      <c r="W11" s="244">
        <v>1405.558</v>
      </c>
      <c r="X11" s="192">
        <f t="shared" si="6"/>
        <v>59141.595000000016</v>
      </c>
      <c r="Y11" s="191">
        <f t="shared" si="7"/>
        <v>0.013421467074061555</v>
      </c>
    </row>
    <row r="12" spans="1:25" ht="19.5" customHeight="1">
      <c r="A12" s="198" t="s">
        <v>346</v>
      </c>
      <c r="B12" s="196">
        <v>1009.008</v>
      </c>
      <c r="C12" s="193">
        <v>46.924</v>
      </c>
      <c r="D12" s="192">
        <v>229.779</v>
      </c>
      <c r="E12" s="244">
        <v>172.547</v>
      </c>
      <c r="F12" s="192">
        <f t="shared" si="0"/>
        <v>1458.258</v>
      </c>
      <c r="G12" s="195">
        <f t="shared" si="1"/>
        <v>0.03245615938629985</v>
      </c>
      <c r="H12" s="196">
        <v>161.941</v>
      </c>
      <c r="I12" s="193">
        <v>0.067</v>
      </c>
      <c r="J12" s="192"/>
      <c r="K12" s="244"/>
      <c r="L12" s="192">
        <f t="shared" si="2"/>
        <v>162.008</v>
      </c>
      <c r="M12" s="197">
        <f t="shared" si="3"/>
        <v>8.001148091452274</v>
      </c>
      <c r="N12" s="196">
        <v>1974.835</v>
      </c>
      <c r="O12" s="193">
        <v>125.399</v>
      </c>
      <c r="P12" s="192">
        <v>611.579</v>
      </c>
      <c r="Q12" s="244">
        <v>519.947</v>
      </c>
      <c r="R12" s="192">
        <f t="shared" si="4"/>
        <v>3231.76</v>
      </c>
      <c r="S12" s="195">
        <f t="shared" si="5"/>
        <v>0.034435817019935526</v>
      </c>
      <c r="T12" s="196">
        <v>262.201</v>
      </c>
      <c r="U12" s="193">
        <v>0.067</v>
      </c>
      <c r="V12" s="192"/>
      <c r="W12" s="244"/>
      <c r="X12" s="192">
        <f t="shared" si="6"/>
        <v>262.26800000000003</v>
      </c>
      <c r="Y12" s="191" t="str">
        <f t="shared" si="7"/>
        <v>  *  </v>
      </c>
    </row>
    <row r="13" spans="1:25" ht="19.5" customHeight="1" thickBot="1">
      <c r="A13" s="221" t="s">
        <v>345</v>
      </c>
      <c r="B13" s="218">
        <v>87.976</v>
      </c>
      <c r="C13" s="217">
        <v>74.465</v>
      </c>
      <c r="D13" s="216">
        <v>0</v>
      </c>
      <c r="E13" s="260">
        <v>0</v>
      </c>
      <c r="F13" s="216">
        <f t="shared" si="0"/>
        <v>162.441</v>
      </c>
      <c r="G13" s="219">
        <f t="shared" si="1"/>
        <v>0.0036154171531168934</v>
      </c>
      <c r="H13" s="218">
        <v>130.524</v>
      </c>
      <c r="I13" s="217">
        <v>94.674</v>
      </c>
      <c r="J13" s="216"/>
      <c r="K13" s="260"/>
      <c r="L13" s="216">
        <f t="shared" si="2"/>
        <v>225.198</v>
      </c>
      <c r="M13" s="220">
        <f t="shared" si="3"/>
        <v>-0.27867476620573894</v>
      </c>
      <c r="N13" s="218">
        <v>246.49599999999998</v>
      </c>
      <c r="O13" s="217">
        <v>142.675</v>
      </c>
      <c r="P13" s="216"/>
      <c r="Q13" s="260"/>
      <c r="R13" s="216">
        <f t="shared" si="4"/>
        <v>389.171</v>
      </c>
      <c r="S13" s="219">
        <f t="shared" si="5"/>
        <v>0.004146787306441483</v>
      </c>
      <c r="T13" s="218">
        <v>261.57899999999995</v>
      </c>
      <c r="U13" s="217">
        <v>174.804</v>
      </c>
      <c r="V13" s="216"/>
      <c r="W13" s="260"/>
      <c r="X13" s="216">
        <f t="shared" si="6"/>
        <v>436.3829999999999</v>
      </c>
      <c r="Y13" s="215">
        <f t="shared" si="7"/>
        <v>-0.10818936576356075</v>
      </c>
    </row>
    <row r="14" spans="1:25" s="246" customFormat="1" ht="19.5" customHeight="1">
      <c r="A14" s="255" t="s">
        <v>58</v>
      </c>
      <c r="B14" s="252">
        <f>SUM(B15:B23)</f>
        <v>3596.683</v>
      </c>
      <c r="C14" s="251">
        <f>SUM(C15:C23)</f>
        <v>4327.08</v>
      </c>
      <c r="D14" s="250">
        <f>SUM(D15:D23)</f>
        <v>51.984</v>
      </c>
      <c r="E14" s="249">
        <f>SUM(E15:E23)</f>
        <v>83.57800000000002</v>
      </c>
      <c r="F14" s="250">
        <f t="shared" si="0"/>
        <v>8059.325000000001</v>
      </c>
      <c r="G14" s="253">
        <f t="shared" si="1"/>
        <v>0.1793747997583357</v>
      </c>
      <c r="H14" s="252">
        <f>SUM(H15:H23)</f>
        <v>3486.1330000000003</v>
      </c>
      <c r="I14" s="251">
        <f>SUM(I15:I23)</f>
        <v>4044.4590000000003</v>
      </c>
      <c r="J14" s="250">
        <f>SUM(J15:J23)</f>
        <v>364.786</v>
      </c>
      <c r="K14" s="249">
        <f>SUM(K15:K23)</f>
        <v>275.71500000000003</v>
      </c>
      <c r="L14" s="250">
        <f t="shared" si="2"/>
        <v>8171.093000000001</v>
      </c>
      <c r="M14" s="254">
        <f t="shared" si="3"/>
        <v>-0.013678463823628029</v>
      </c>
      <c r="N14" s="252">
        <f>SUM(N15:N23)</f>
        <v>6800.658</v>
      </c>
      <c r="O14" s="251">
        <f>SUM(O15:O23)</f>
        <v>8366.764000000001</v>
      </c>
      <c r="P14" s="250">
        <f>SUM(P15:P23)</f>
        <v>277.178</v>
      </c>
      <c r="Q14" s="249">
        <f>SUM(Q15:Q23)</f>
        <v>94.64000000000001</v>
      </c>
      <c r="R14" s="250">
        <f t="shared" si="4"/>
        <v>15539.240000000002</v>
      </c>
      <c r="S14" s="253">
        <f t="shared" si="5"/>
        <v>0.16557740217988434</v>
      </c>
      <c r="T14" s="252">
        <f>SUM(T15:T23)</f>
        <v>6514.963</v>
      </c>
      <c r="U14" s="251">
        <f>SUM(U15:U23)</f>
        <v>8213.148</v>
      </c>
      <c r="V14" s="250">
        <f>SUM(V15:V23)</f>
        <v>395.75600000000003</v>
      </c>
      <c r="W14" s="249">
        <f>SUM(W15:W23)</f>
        <v>476.99800000000005</v>
      </c>
      <c r="X14" s="250">
        <f t="shared" si="6"/>
        <v>15600.864999999998</v>
      </c>
      <c r="Y14" s="247">
        <f t="shared" si="7"/>
        <v>-0.0039501014847571625</v>
      </c>
    </row>
    <row r="15" spans="1:25" ht="19.5" customHeight="1">
      <c r="A15" s="213" t="s">
        <v>350</v>
      </c>
      <c r="B15" s="210">
        <v>625.957</v>
      </c>
      <c r="C15" s="208">
        <v>1300.032</v>
      </c>
      <c r="D15" s="209">
        <v>0</v>
      </c>
      <c r="E15" s="256">
        <v>0</v>
      </c>
      <c r="F15" s="192">
        <f t="shared" si="0"/>
        <v>1925.989</v>
      </c>
      <c r="G15" s="195">
        <f t="shared" si="1"/>
        <v>0.04286635558334689</v>
      </c>
      <c r="H15" s="196">
        <v>505.478</v>
      </c>
      <c r="I15" s="208">
        <v>1156.997</v>
      </c>
      <c r="J15" s="209"/>
      <c r="K15" s="208"/>
      <c r="L15" s="192">
        <f t="shared" si="2"/>
        <v>1662.4750000000001</v>
      </c>
      <c r="M15" s="212">
        <f t="shared" si="3"/>
        <v>0.15850704521872494</v>
      </c>
      <c r="N15" s="210">
        <v>1346.364</v>
      </c>
      <c r="O15" s="208">
        <v>2730.5620000000004</v>
      </c>
      <c r="P15" s="209">
        <v>97.68</v>
      </c>
      <c r="Q15" s="208">
        <v>0</v>
      </c>
      <c r="R15" s="209">
        <f t="shared" si="4"/>
        <v>4174.606000000001</v>
      </c>
      <c r="S15" s="211">
        <f t="shared" si="5"/>
        <v>0.044482253739858466</v>
      </c>
      <c r="T15" s="214">
        <v>963.0939999999999</v>
      </c>
      <c r="U15" s="208">
        <v>2455.2839999999997</v>
      </c>
      <c r="V15" s="209">
        <v>0</v>
      </c>
      <c r="W15" s="256">
        <v>0</v>
      </c>
      <c r="X15" s="209">
        <f t="shared" si="6"/>
        <v>3418.3779999999997</v>
      </c>
      <c r="Y15" s="207">
        <f t="shared" si="7"/>
        <v>0.22122421803557146</v>
      </c>
    </row>
    <row r="16" spans="1:25" ht="19.5" customHeight="1">
      <c r="A16" s="213" t="s">
        <v>347</v>
      </c>
      <c r="B16" s="210">
        <v>554.78</v>
      </c>
      <c r="C16" s="208">
        <v>959.442</v>
      </c>
      <c r="D16" s="209">
        <v>51.984</v>
      </c>
      <c r="E16" s="256">
        <v>67.68</v>
      </c>
      <c r="F16" s="209">
        <f t="shared" si="0"/>
        <v>1633.886</v>
      </c>
      <c r="G16" s="211">
        <f t="shared" si="1"/>
        <v>0.036365076985721265</v>
      </c>
      <c r="H16" s="210">
        <v>794.6980000000001</v>
      </c>
      <c r="I16" s="208">
        <v>1353.5990000000002</v>
      </c>
      <c r="J16" s="209">
        <v>103.867</v>
      </c>
      <c r="K16" s="208">
        <v>0.2</v>
      </c>
      <c r="L16" s="209">
        <f t="shared" si="2"/>
        <v>2252.3640000000005</v>
      </c>
      <c r="M16" s="212">
        <f t="shared" si="3"/>
        <v>-0.274590607912398</v>
      </c>
      <c r="N16" s="210">
        <v>1082.145</v>
      </c>
      <c r="O16" s="208">
        <v>1892.0640000000003</v>
      </c>
      <c r="P16" s="209">
        <v>111.92</v>
      </c>
      <c r="Q16" s="208">
        <v>67.68</v>
      </c>
      <c r="R16" s="209">
        <f t="shared" si="4"/>
        <v>3153.809</v>
      </c>
      <c r="S16" s="211">
        <f t="shared" si="5"/>
        <v>0.033605215003535485</v>
      </c>
      <c r="T16" s="214">
        <v>1430.379</v>
      </c>
      <c r="U16" s="208">
        <v>2570.2459999999996</v>
      </c>
      <c r="V16" s="209">
        <v>112.737</v>
      </c>
      <c r="W16" s="208">
        <v>0.36</v>
      </c>
      <c r="X16" s="209">
        <f t="shared" si="6"/>
        <v>4113.721999999999</v>
      </c>
      <c r="Y16" s="207">
        <f t="shared" si="7"/>
        <v>-0.23334415889065885</v>
      </c>
    </row>
    <row r="17" spans="1:25" ht="19.5" customHeight="1">
      <c r="A17" s="213" t="s">
        <v>348</v>
      </c>
      <c r="B17" s="210">
        <v>852.391</v>
      </c>
      <c r="C17" s="208">
        <v>671.091</v>
      </c>
      <c r="D17" s="209">
        <v>0</v>
      </c>
      <c r="E17" s="256">
        <v>15.227</v>
      </c>
      <c r="F17" s="209">
        <f>SUM(B17:E17)</f>
        <v>1538.709</v>
      </c>
      <c r="G17" s="211">
        <f>F17/$F$9</f>
        <v>0.03424674135381672</v>
      </c>
      <c r="H17" s="210">
        <v>811.8020000000001</v>
      </c>
      <c r="I17" s="208">
        <v>458.89500000000004</v>
      </c>
      <c r="J17" s="209"/>
      <c r="K17" s="208"/>
      <c r="L17" s="209">
        <f>SUM(H17:K17)</f>
        <v>1270.6970000000001</v>
      </c>
      <c r="M17" s="212">
        <f>IF(ISERROR(F17/L17-1),"         /0",(F17/L17-1))</f>
        <v>0.2109173154575794</v>
      </c>
      <c r="N17" s="210">
        <v>1561.9729999999997</v>
      </c>
      <c r="O17" s="208">
        <v>1230.3549999999998</v>
      </c>
      <c r="P17" s="209">
        <v>0</v>
      </c>
      <c r="Q17" s="208">
        <v>15.227</v>
      </c>
      <c r="R17" s="209">
        <f>SUM(N17:Q17)</f>
        <v>2807.5549999999994</v>
      </c>
      <c r="S17" s="211">
        <f>R17/$R$9</f>
        <v>0.029915727112596564</v>
      </c>
      <c r="T17" s="214">
        <v>1380.7789999999998</v>
      </c>
      <c r="U17" s="208">
        <v>964.6580000000001</v>
      </c>
      <c r="V17" s="209">
        <v>0.1</v>
      </c>
      <c r="W17" s="208">
        <v>0.26</v>
      </c>
      <c r="X17" s="209">
        <f>SUM(T17:W17)</f>
        <v>2345.797</v>
      </c>
      <c r="Y17" s="207">
        <f>IF(ISERROR(R17/X17-1),"         /0",IF(R17/X17&gt;5,"  *  ",(R17/X17-1)))</f>
        <v>0.19684482502109057</v>
      </c>
    </row>
    <row r="18" spans="1:25" ht="19.5" customHeight="1">
      <c r="A18" s="213" t="s">
        <v>349</v>
      </c>
      <c r="B18" s="210">
        <v>386.51</v>
      </c>
      <c r="C18" s="208">
        <v>901.9929999999999</v>
      </c>
      <c r="D18" s="209">
        <v>0</v>
      </c>
      <c r="E18" s="256">
        <v>0</v>
      </c>
      <c r="F18" s="209">
        <f t="shared" si="0"/>
        <v>1288.503</v>
      </c>
      <c r="G18" s="211">
        <f t="shared" si="1"/>
        <v>0.028677955984280915</v>
      </c>
      <c r="H18" s="210">
        <v>199.778</v>
      </c>
      <c r="I18" s="208">
        <v>595.162</v>
      </c>
      <c r="J18" s="209">
        <v>194.71</v>
      </c>
      <c r="K18" s="208">
        <v>60.269000000000005</v>
      </c>
      <c r="L18" s="209">
        <f t="shared" si="2"/>
        <v>1049.919</v>
      </c>
      <c r="M18" s="212">
        <f t="shared" si="3"/>
        <v>0.22724038711557726</v>
      </c>
      <c r="N18" s="210">
        <v>729.8710000000001</v>
      </c>
      <c r="O18" s="208">
        <v>1570.8860000000004</v>
      </c>
      <c r="P18" s="209">
        <v>0</v>
      </c>
      <c r="Q18" s="208">
        <v>0.6</v>
      </c>
      <c r="R18" s="209">
        <f t="shared" si="4"/>
        <v>2301.3570000000004</v>
      </c>
      <c r="S18" s="211">
        <f t="shared" si="5"/>
        <v>0.024521965910076174</v>
      </c>
      <c r="T18" s="214">
        <v>434.173</v>
      </c>
      <c r="U18" s="208">
        <v>1227.8809999999999</v>
      </c>
      <c r="V18" s="209">
        <v>194.71</v>
      </c>
      <c r="W18" s="208">
        <v>66.221</v>
      </c>
      <c r="X18" s="209">
        <f t="shared" si="6"/>
        <v>1922.985</v>
      </c>
      <c r="Y18" s="207">
        <f t="shared" si="7"/>
        <v>0.196762845264004</v>
      </c>
    </row>
    <row r="19" spans="1:25" ht="19.5" customHeight="1">
      <c r="A19" s="213" t="s">
        <v>352</v>
      </c>
      <c r="B19" s="210">
        <v>355.837</v>
      </c>
      <c r="C19" s="208">
        <v>167.091</v>
      </c>
      <c r="D19" s="209">
        <v>0</v>
      </c>
      <c r="E19" s="256">
        <v>0</v>
      </c>
      <c r="F19" s="209">
        <f t="shared" si="0"/>
        <v>522.928</v>
      </c>
      <c r="G19" s="211">
        <f t="shared" si="1"/>
        <v>0.011638704890053071</v>
      </c>
      <c r="H19" s="210">
        <v>550.6120000000001</v>
      </c>
      <c r="I19" s="208">
        <v>193.978</v>
      </c>
      <c r="J19" s="209">
        <v>66.209</v>
      </c>
      <c r="K19" s="208">
        <v>182.38199999999998</v>
      </c>
      <c r="L19" s="209">
        <f t="shared" si="2"/>
        <v>993.1810000000002</v>
      </c>
      <c r="M19" s="212">
        <f t="shared" si="3"/>
        <v>-0.47348167151808185</v>
      </c>
      <c r="N19" s="210">
        <v>595.961</v>
      </c>
      <c r="O19" s="208">
        <v>414.9340000000001</v>
      </c>
      <c r="P19" s="209">
        <v>67.578</v>
      </c>
      <c r="Q19" s="208">
        <v>7.29</v>
      </c>
      <c r="R19" s="209">
        <f t="shared" si="4"/>
        <v>1085.7630000000001</v>
      </c>
      <c r="S19" s="211">
        <f t="shared" si="5"/>
        <v>0.011569279895479944</v>
      </c>
      <c r="T19" s="214">
        <v>1019.72</v>
      </c>
      <c r="U19" s="208">
        <v>377.889</v>
      </c>
      <c r="V19" s="209">
        <v>88.209</v>
      </c>
      <c r="W19" s="208">
        <v>353.11600000000004</v>
      </c>
      <c r="X19" s="209">
        <f t="shared" si="6"/>
        <v>1838.934</v>
      </c>
      <c r="Y19" s="207">
        <f t="shared" si="7"/>
        <v>-0.4095693483289775</v>
      </c>
    </row>
    <row r="20" spans="1:25" ht="19.5" customHeight="1">
      <c r="A20" s="213" t="s">
        <v>355</v>
      </c>
      <c r="B20" s="210">
        <v>505.217</v>
      </c>
      <c r="C20" s="208">
        <v>0</v>
      </c>
      <c r="D20" s="209">
        <v>0</v>
      </c>
      <c r="E20" s="256">
        <v>0.671</v>
      </c>
      <c r="F20" s="209">
        <f t="shared" si="0"/>
        <v>505.888</v>
      </c>
      <c r="G20" s="211">
        <f t="shared" si="1"/>
        <v>0.011259448986130342</v>
      </c>
      <c r="H20" s="210">
        <v>373.257</v>
      </c>
      <c r="I20" s="208">
        <v>0.05</v>
      </c>
      <c r="J20" s="209"/>
      <c r="K20" s="208">
        <v>25.182</v>
      </c>
      <c r="L20" s="209">
        <f t="shared" si="2"/>
        <v>398.48900000000003</v>
      </c>
      <c r="M20" s="212">
        <f t="shared" si="3"/>
        <v>0.26951559516071955</v>
      </c>
      <c r="N20" s="210">
        <v>981.988</v>
      </c>
      <c r="O20" s="208">
        <v>0</v>
      </c>
      <c r="P20" s="209"/>
      <c r="Q20" s="208">
        <v>0.671</v>
      </c>
      <c r="R20" s="209">
        <f t="shared" si="4"/>
        <v>982.6590000000001</v>
      </c>
      <c r="S20" s="211">
        <f t="shared" si="5"/>
        <v>0.010470661657113408</v>
      </c>
      <c r="T20" s="214">
        <v>867.735</v>
      </c>
      <c r="U20" s="208">
        <v>0.05</v>
      </c>
      <c r="V20" s="209"/>
      <c r="W20" s="208">
        <v>25.182</v>
      </c>
      <c r="X20" s="209">
        <f t="shared" si="6"/>
        <v>892.967</v>
      </c>
      <c r="Y20" s="207">
        <f t="shared" si="7"/>
        <v>0.10044268153246438</v>
      </c>
    </row>
    <row r="21" spans="1:25" ht="19.5" customHeight="1">
      <c r="A21" s="213" t="s">
        <v>351</v>
      </c>
      <c r="B21" s="210">
        <v>244.946</v>
      </c>
      <c r="C21" s="208">
        <v>159.17600000000002</v>
      </c>
      <c r="D21" s="209">
        <v>0</v>
      </c>
      <c r="E21" s="256">
        <v>0</v>
      </c>
      <c r="F21" s="209">
        <f t="shared" si="0"/>
        <v>404.122</v>
      </c>
      <c r="G21" s="211">
        <f t="shared" si="1"/>
        <v>0.008994463286681966</v>
      </c>
      <c r="H21" s="210">
        <v>173.154</v>
      </c>
      <c r="I21" s="208">
        <v>203.031</v>
      </c>
      <c r="J21" s="209"/>
      <c r="K21" s="208"/>
      <c r="L21" s="209">
        <f t="shared" si="2"/>
        <v>376.185</v>
      </c>
      <c r="M21" s="212">
        <f t="shared" si="3"/>
        <v>0.07426399245052306</v>
      </c>
      <c r="N21" s="210">
        <v>395.041</v>
      </c>
      <c r="O21" s="208">
        <v>259.84900000000005</v>
      </c>
      <c r="P21" s="209">
        <v>0</v>
      </c>
      <c r="Q21" s="208">
        <v>0</v>
      </c>
      <c r="R21" s="209">
        <f t="shared" si="4"/>
        <v>654.8900000000001</v>
      </c>
      <c r="S21" s="211">
        <f t="shared" si="5"/>
        <v>0.0069781395302205545</v>
      </c>
      <c r="T21" s="214">
        <v>322.63</v>
      </c>
      <c r="U21" s="208">
        <v>406.52500000000003</v>
      </c>
      <c r="V21" s="209">
        <v>0</v>
      </c>
      <c r="W21" s="208"/>
      <c r="X21" s="209">
        <f t="shared" si="6"/>
        <v>729.155</v>
      </c>
      <c r="Y21" s="207">
        <f t="shared" si="7"/>
        <v>-0.10185077246950225</v>
      </c>
    </row>
    <row r="22" spans="1:25" ht="18.75" customHeight="1">
      <c r="A22" s="213" t="s">
        <v>354</v>
      </c>
      <c r="B22" s="210">
        <v>50.516</v>
      </c>
      <c r="C22" s="208">
        <v>168.102</v>
      </c>
      <c r="D22" s="209">
        <v>0</v>
      </c>
      <c r="E22" s="208">
        <v>0</v>
      </c>
      <c r="F22" s="209">
        <f t="shared" si="0"/>
        <v>218.618</v>
      </c>
      <c r="G22" s="211">
        <f t="shared" si="1"/>
        <v>0.004865737511958858</v>
      </c>
      <c r="H22" s="210">
        <v>51.251</v>
      </c>
      <c r="I22" s="208">
        <v>80.832</v>
      </c>
      <c r="J22" s="209"/>
      <c r="K22" s="208"/>
      <c r="L22" s="209">
        <f t="shared" si="2"/>
        <v>132.083</v>
      </c>
      <c r="M22" s="212">
        <f t="shared" si="3"/>
        <v>0.6551562275236025</v>
      </c>
      <c r="N22" s="210">
        <v>50.516</v>
      </c>
      <c r="O22" s="208">
        <v>267.94100000000003</v>
      </c>
      <c r="P22" s="209"/>
      <c r="Q22" s="208"/>
      <c r="R22" s="209">
        <f t="shared" si="4"/>
        <v>318.45700000000005</v>
      </c>
      <c r="S22" s="211">
        <f t="shared" si="5"/>
        <v>0.003393298691956584</v>
      </c>
      <c r="T22" s="214">
        <v>51.251</v>
      </c>
      <c r="U22" s="208">
        <v>208.474</v>
      </c>
      <c r="V22" s="209"/>
      <c r="W22" s="208"/>
      <c r="X22" s="209">
        <f t="shared" si="6"/>
        <v>259.72499999999997</v>
      </c>
      <c r="Y22" s="207">
        <f t="shared" si="7"/>
        <v>0.22613148522475734</v>
      </c>
    </row>
    <row r="23" spans="1:25" ht="19.5" customHeight="1" thickBot="1">
      <c r="A23" s="213" t="s">
        <v>54</v>
      </c>
      <c r="B23" s="210">
        <v>20.529</v>
      </c>
      <c r="C23" s="208">
        <v>0.153</v>
      </c>
      <c r="D23" s="209">
        <v>0</v>
      </c>
      <c r="E23" s="208">
        <v>0</v>
      </c>
      <c r="F23" s="209">
        <f t="shared" si="0"/>
        <v>20.682</v>
      </c>
      <c r="G23" s="211">
        <f t="shared" si="1"/>
        <v>0.00046031517634564906</v>
      </c>
      <c r="H23" s="210">
        <v>26.103</v>
      </c>
      <c r="I23" s="208">
        <v>1.915</v>
      </c>
      <c r="J23" s="209"/>
      <c r="K23" s="208">
        <v>7.682</v>
      </c>
      <c r="L23" s="209">
        <f t="shared" si="2"/>
        <v>35.7</v>
      </c>
      <c r="M23" s="212" t="s">
        <v>48</v>
      </c>
      <c r="N23" s="210">
        <v>56.79900000000001</v>
      </c>
      <c r="O23" s="208">
        <v>0.173</v>
      </c>
      <c r="P23" s="209">
        <v>0</v>
      </c>
      <c r="Q23" s="208">
        <v>3.172</v>
      </c>
      <c r="R23" s="209">
        <f t="shared" si="4"/>
        <v>60.144000000000005</v>
      </c>
      <c r="S23" s="211">
        <f t="shared" si="5"/>
        <v>0.0006408606390471453</v>
      </c>
      <c r="T23" s="214">
        <v>45.202</v>
      </c>
      <c r="U23" s="208">
        <v>2.141</v>
      </c>
      <c r="V23" s="209"/>
      <c r="W23" s="208">
        <v>31.859</v>
      </c>
      <c r="X23" s="209">
        <f t="shared" si="6"/>
        <v>79.202</v>
      </c>
      <c r="Y23" s="207">
        <f t="shared" si="7"/>
        <v>-0.24062523673644598</v>
      </c>
    </row>
    <row r="24" spans="1:25" s="246" customFormat="1" ht="19.5" customHeight="1">
      <c r="A24" s="255" t="s">
        <v>57</v>
      </c>
      <c r="B24" s="252">
        <f>SUM(B25:B31)</f>
        <v>1552.4019999999998</v>
      </c>
      <c r="C24" s="251">
        <f>SUM(C25:C31)</f>
        <v>978.136</v>
      </c>
      <c r="D24" s="250">
        <f>SUM(D25:D31)</f>
        <v>97.468</v>
      </c>
      <c r="E24" s="251">
        <f>SUM(E25:E31)</f>
        <v>12.109</v>
      </c>
      <c r="F24" s="250">
        <f t="shared" si="0"/>
        <v>2640.1149999999993</v>
      </c>
      <c r="G24" s="253">
        <f t="shared" si="1"/>
        <v>0.05876051647799019</v>
      </c>
      <c r="H24" s="252">
        <f>SUM(H25:H31)</f>
        <v>3018.035</v>
      </c>
      <c r="I24" s="251">
        <f>SUM(I25:I31)</f>
        <v>1502.0639999999999</v>
      </c>
      <c r="J24" s="250">
        <f>SUM(J25:J31)</f>
        <v>610.775</v>
      </c>
      <c r="K24" s="251">
        <f>SUM(K25:K31)</f>
        <v>5.879</v>
      </c>
      <c r="L24" s="250">
        <f t="shared" si="2"/>
        <v>5136.753</v>
      </c>
      <c r="M24" s="254">
        <f aca="true" t="shared" si="8" ref="M24:M44">IF(ISERROR(F24/L24-1),"         /0",(F24/L24-1))</f>
        <v>-0.4860342710657881</v>
      </c>
      <c r="N24" s="252">
        <f>SUM(N25:N31)</f>
        <v>2984.247</v>
      </c>
      <c r="O24" s="251">
        <f>SUM(O25:O31)</f>
        <v>2557.322</v>
      </c>
      <c r="P24" s="250">
        <f>SUM(P25:P31)</f>
        <v>97.468</v>
      </c>
      <c r="Q24" s="251">
        <f>SUM(Q25:Q31)</f>
        <v>12.109</v>
      </c>
      <c r="R24" s="250">
        <f t="shared" si="4"/>
        <v>5651.146</v>
      </c>
      <c r="S24" s="253">
        <f t="shared" si="5"/>
        <v>0.06021543357456635</v>
      </c>
      <c r="T24" s="252">
        <f>SUM(T25:T31)</f>
        <v>5792.2080000000005</v>
      </c>
      <c r="U24" s="251">
        <f>SUM(U25:U31)</f>
        <v>2827.42</v>
      </c>
      <c r="V24" s="250">
        <f>SUM(V25:V31)</f>
        <v>610.775</v>
      </c>
      <c r="W24" s="251">
        <f>SUM(W25:W31)</f>
        <v>5.879</v>
      </c>
      <c r="X24" s="250">
        <f t="shared" si="6"/>
        <v>9236.282000000001</v>
      </c>
      <c r="Y24" s="247">
        <f t="shared" si="7"/>
        <v>-0.388157918954835</v>
      </c>
    </row>
    <row r="25" spans="1:25" ht="19.5" customHeight="1">
      <c r="A25" s="213" t="s">
        <v>356</v>
      </c>
      <c r="B25" s="210">
        <v>566.4159999999999</v>
      </c>
      <c r="C25" s="208">
        <v>365.294</v>
      </c>
      <c r="D25" s="209">
        <v>0</v>
      </c>
      <c r="E25" s="208">
        <v>0</v>
      </c>
      <c r="F25" s="209">
        <f t="shared" si="0"/>
        <v>931.7099999999999</v>
      </c>
      <c r="G25" s="211">
        <f t="shared" si="1"/>
        <v>0.020736884873465075</v>
      </c>
      <c r="H25" s="210">
        <v>463.27399999999994</v>
      </c>
      <c r="I25" s="208">
        <v>998.3689999999999</v>
      </c>
      <c r="J25" s="209">
        <v>0</v>
      </c>
      <c r="K25" s="208">
        <v>0</v>
      </c>
      <c r="L25" s="209">
        <f t="shared" si="2"/>
        <v>1461.6429999999998</v>
      </c>
      <c r="M25" s="212">
        <f t="shared" si="8"/>
        <v>-0.3625598042750521</v>
      </c>
      <c r="N25" s="210">
        <v>1143.84</v>
      </c>
      <c r="O25" s="208">
        <v>1294.994</v>
      </c>
      <c r="P25" s="209">
        <v>0</v>
      </c>
      <c r="Q25" s="208">
        <v>0</v>
      </c>
      <c r="R25" s="209">
        <f t="shared" si="4"/>
        <v>2438.834</v>
      </c>
      <c r="S25" s="211">
        <f t="shared" si="5"/>
        <v>0.02598684350508622</v>
      </c>
      <c r="T25" s="210">
        <v>819.8310000000001</v>
      </c>
      <c r="U25" s="208">
        <v>1792.8690000000001</v>
      </c>
      <c r="V25" s="209">
        <v>0</v>
      </c>
      <c r="W25" s="208">
        <v>0</v>
      </c>
      <c r="X25" s="192">
        <f t="shared" si="6"/>
        <v>2612.7000000000003</v>
      </c>
      <c r="Y25" s="207">
        <f t="shared" si="7"/>
        <v>-0.06654648447965728</v>
      </c>
    </row>
    <row r="26" spans="1:25" ht="19.5" customHeight="1">
      <c r="A26" s="213" t="s">
        <v>379</v>
      </c>
      <c r="B26" s="210">
        <v>553.644</v>
      </c>
      <c r="C26" s="208">
        <v>86.792</v>
      </c>
      <c r="D26" s="209">
        <v>96.968</v>
      </c>
      <c r="E26" s="208">
        <v>11.984</v>
      </c>
      <c r="F26" s="209">
        <f t="shared" si="0"/>
        <v>749.388</v>
      </c>
      <c r="G26" s="211">
        <f t="shared" si="1"/>
        <v>0.01667898024230313</v>
      </c>
      <c r="H26" s="210">
        <v>1000.325</v>
      </c>
      <c r="I26" s="208">
        <v>39.1</v>
      </c>
      <c r="J26" s="209">
        <v>610.775</v>
      </c>
      <c r="K26" s="208">
        <v>5.879</v>
      </c>
      <c r="L26" s="209">
        <f t="shared" si="2"/>
        <v>1656.0789999999997</v>
      </c>
      <c r="M26" s="212">
        <f t="shared" si="8"/>
        <v>-0.5474926015002907</v>
      </c>
      <c r="N26" s="210">
        <v>1083.871</v>
      </c>
      <c r="O26" s="208">
        <v>155.594</v>
      </c>
      <c r="P26" s="209">
        <v>96.968</v>
      </c>
      <c r="Q26" s="208">
        <v>11.984</v>
      </c>
      <c r="R26" s="209">
        <f t="shared" si="4"/>
        <v>1348.4170000000001</v>
      </c>
      <c r="S26" s="211">
        <f t="shared" si="5"/>
        <v>0.014367973203013345</v>
      </c>
      <c r="T26" s="210">
        <v>2225.906</v>
      </c>
      <c r="U26" s="208">
        <v>142.325</v>
      </c>
      <c r="V26" s="209">
        <v>610.775</v>
      </c>
      <c r="W26" s="208">
        <v>5.879</v>
      </c>
      <c r="X26" s="192">
        <f t="shared" si="6"/>
        <v>2984.8849999999998</v>
      </c>
      <c r="Y26" s="207">
        <f t="shared" si="7"/>
        <v>-0.548251607683378</v>
      </c>
    </row>
    <row r="27" spans="1:25" ht="19.5" customHeight="1">
      <c r="A27" s="213" t="s">
        <v>358</v>
      </c>
      <c r="B27" s="210">
        <v>223.281</v>
      </c>
      <c r="C27" s="208">
        <v>193.36399999999998</v>
      </c>
      <c r="D27" s="209">
        <v>0</v>
      </c>
      <c r="E27" s="208">
        <v>0</v>
      </c>
      <c r="F27" s="209">
        <f t="shared" si="0"/>
        <v>416.645</v>
      </c>
      <c r="G27" s="211">
        <f t="shared" si="1"/>
        <v>0.009273185216542548</v>
      </c>
      <c r="H27" s="210">
        <v>126.20500000000001</v>
      </c>
      <c r="I27" s="208">
        <v>224.999</v>
      </c>
      <c r="J27" s="209"/>
      <c r="K27" s="208"/>
      <c r="L27" s="209">
        <f t="shared" si="2"/>
        <v>351.204</v>
      </c>
      <c r="M27" s="212">
        <f t="shared" si="8"/>
        <v>0.1863332991651574</v>
      </c>
      <c r="N27" s="210">
        <v>320.522</v>
      </c>
      <c r="O27" s="208">
        <v>401.39799999999997</v>
      </c>
      <c r="P27" s="209"/>
      <c r="Q27" s="208"/>
      <c r="R27" s="209">
        <f t="shared" si="4"/>
        <v>721.92</v>
      </c>
      <c r="S27" s="211">
        <f t="shared" si="5"/>
        <v>0.007692373512585048</v>
      </c>
      <c r="T27" s="210">
        <v>233.771</v>
      </c>
      <c r="U27" s="208">
        <v>425.651</v>
      </c>
      <c r="V27" s="209"/>
      <c r="W27" s="208"/>
      <c r="X27" s="192">
        <f t="shared" si="6"/>
        <v>659.422</v>
      </c>
      <c r="Y27" s="207">
        <f t="shared" si="7"/>
        <v>0.09477694101804301</v>
      </c>
    </row>
    <row r="28" spans="1:25" ht="19.5" customHeight="1">
      <c r="A28" s="213" t="s">
        <v>360</v>
      </c>
      <c r="B28" s="210">
        <v>111.033</v>
      </c>
      <c r="C28" s="208">
        <v>117.94800000000001</v>
      </c>
      <c r="D28" s="209">
        <v>0</v>
      </c>
      <c r="E28" s="208">
        <v>0</v>
      </c>
      <c r="F28" s="209">
        <f t="shared" si="0"/>
        <v>228.981</v>
      </c>
      <c r="G28" s="211">
        <f t="shared" si="1"/>
        <v>0.005096384749772898</v>
      </c>
      <c r="H28" s="210">
        <v>905.266</v>
      </c>
      <c r="I28" s="208">
        <v>0</v>
      </c>
      <c r="J28" s="209"/>
      <c r="K28" s="208"/>
      <c r="L28" s="209">
        <f t="shared" si="2"/>
        <v>905.266</v>
      </c>
      <c r="M28" s="212">
        <f t="shared" si="8"/>
        <v>-0.7470566662174433</v>
      </c>
      <c r="N28" s="210">
        <v>255.63100000000003</v>
      </c>
      <c r="O28" s="208">
        <v>231.26</v>
      </c>
      <c r="P28" s="209"/>
      <c r="Q28" s="208"/>
      <c r="R28" s="209">
        <f t="shared" si="4"/>
        <v>486.891</v>
      </c>
      <c r="S28" s="211">
        <f t="shared" si="5"/>
        <v>0.005188036668766687</v>
      </c>
      <c r="T28" s="210">
        <v>1645.8980000000001</v>
      </c>
      <c r="U28" s="208">
        <v>0</v>
      </c>
      <c r="V28" s="209"/>
      <c r="W28" s="208"/>
      <c r="X28" s="192">
        <f t="shared" si="6"/>
        <v>1645.8980000000001</v>
      </c>
      <c r="Y28" s="207">
        <f t="shared" si="7"/>
        <v>-0.7041791168103977</v>
      </c>
    </row>
    <row r="29" spans="1:25" ht="19.5" customHeight="1">
      <c r="A29" s="213" t="s">
        <v>359</v>
      </c>
      <c r="B29" s="210">
        <v>11.991999999999999</v>
      </c>
      <c r="C29" s="208">
        <v>214.728</v>
      </c>
      <c r="D29" s="209">
        <v>0</v>
      </c>
      <c r="E29" s="208">
        <v>0</v>
      </c>
      <c r="F29" s="209">
        <f t="shared" si="0"/>
        <v>226.72</v>
      </c>
      <c r="G29" s="211">
        <f t="shared" si="1"/>
        <v>0.005046062120737142</v>
      </c>
      <c r="H29" s="210">
        <v>4.34</v>
      </c>
      <c r="I29" s="208">
        <v>185.267</v>
      </c>
      <c r="J29" s="209"/>
      <c r="K29" s="208"/>
      <c r="L29" s="209">
        <f t="shared" si="2"/>
        <v>189.607</v>
      </c>
      <c r="M29" s="212">
        <f t="shared" si="8"/>
        <v>0.19573644432958703</v>
      </c>
      <c r="N29" s="210">
        <v>19.366</v>
      </c>
      <c r="O29" s="208">
        <v>410.62300000000005</v>
      </c>
      <c r="P29" s="209"/>
      <c r="Q29" s="208"/>
      <c r="R29" s="209">
        <f t="shared" si="4"/>
        <v>429.98900000000003</v>
      </c>
      <c r="S29" s="211">
        <f t="shared" si="5"/>
        <v>0.004581720958420507</v>
      </c>
      <c r="T29" s="210">
        <v>9.09</v>
      </c>
      <c r="U29" s="208">
        <v>365.248</v>
      </c>
      <c r="V29" s="209"/>
      <c r="W29" s="208"/>
      <c r="X29" s="192">
        <f t="shared" si="6"/>
        <v>374.33799999999997</v>
      </c>
      <c r="Y29" s="207">
        <f t="shared" si="7"/>
        <v>0.14866511014110273</v>
      </c>
    </row>
    <row r="30" spans="1:25" ht="19.5" customHeight="1">
      <c r="A30" s="213" t="s">
        <v>357</v>
      </c>
      <c r="B30" s="210">
        <v>54.01599999999999</v>
      </c>
      <c r="C30" s="208">
        <v>0</v>
      </c>
      <c r="D30" s="209">
        <v>0</v>
      </c>
      <c r="E30" s="208">
        <v>0</v>
      </c>
      <c r="F30" s="209">
        <f t="shared" si="0"/>
        <v>54.01599999999999</v>
      </c>
      <c r="G30" s="211">
        <f t="shared" si="1"/>
        <v>0.001202223409993549</v>
      </c>
      <c r="H30" s="210">
        <v>491.122</v>
      </c>
      <c r="I30" s="208">
        <v>0</v>
      </c>
      <c r="J30" s="209">
        <v>0</v>
      </c>
      <c r="K30" s="208"/>
      <c r="L30" s="209">
        <f t="shared" si="2"/>
        <v>491.122</v>
      </c>
      <c r="M30" s="212">
        <f t="shared" si="8"/>
        <v>-0.8900151082623056</v>
      </c>
      <c r="N30" s="210">
        <v>102.959</v>
      </c>
      <c r="O30" s="208">
        <v>0</v>
      </c>
      <c r="P30" s="209">
        <v>0</v>
      </c>
      <c r="Q30" s="208">
        <v>0</v>
      </c>
      <c r="R30" s="209">
        <f t="shared" si="4"/>
        <v>102.959</v>
      </c>
      <c r="S30" s="211">
        <f t="shared" si="5"/>
        <v>0.001097073199914456</v>
      </c>
      <c r="T30" s="210">
        <v>801.057</v>
      </c>
      <c r="U30" s="208">
        <v>0</v>
      </c>
      <c r="V30" s="209">
        <v>0</v>
      </c>
      <c r="W30" s="208"/>
      <c r="X30" s="192">
        <f t="shared" si="6"/>
        <v>801.057</v>
      </c>
      <c r="Y30" s="207">
        <f t="shared" si="7"/>
        <v>-0.8714710688502816</v>
      </c>
    </row>
    <row r="31" spans="1:25" ht="19.5" customHeight="1" thickBot="1">
      <c r="A31" s="213" t="s">
        <v>54</v>
      </c>
      <c r="B31" s="210">
        <v>32.02</v>
      </c>
      <c r="C31" s="208">
        <v>0.01</v>
      </c>
      <c r="D31" s="209">
        <v>0.5</v>
      </c>
      <c r="E31" s="208">
        <v>0.125</v>
      </c>
      <c r="F31" s="209">
        <f t="shared" si="0"/>
        <v>32.655</v>
      </c>
      <c r="G31" s="211">
        <f t="shared" si="1"/>
        <v>0.0007267958651758617</v>
      </c>
      <c r="H31" s="210">
        <v>27.503000000000004</v>
      </c>
      <c r="I31" s="208">
        <v>54.329</v>
      </c>
      <c r="J31" s="209"/>
      <c r="K31" s="208"/>
      <c r="L31" s="209">
        <f t="shared" si="2"/>
        <v>81.83200000000001</v>
      </c>
      <c r="M31" s="212">
        <f t="shared" si="8"/>
        <v>-0.600950728321439</v>
      </c>
      <c r="N31" s="210">
        <v>58.058</v>
      </c>
      <c r="O31" s="208">
        <v>63.452999999999996</v>
      </c>
      <c r="P31" s="209">
        <v>0.5</v>
      </c>
      <c r="Q31" s="208">
        <v>0.125</v>
      </c>
      <c r="R31" s="209">
        <f t="shared" si="4"/>
        <v>122.136</v>
      </c>
      <c r="S31" s="211">
        <f t="shared" si="5"/>
        <v>0.0013014125267800966</v>
      </c>
      <c r="T31" s="210">
        <v>56.655</v>
      </c>
      <c r="U31" s="208">
        <v>101.327</v>
      </c>
      <c r="V31" s="209"/>
      <c r="W31" s="208"/>
      <c r="X31" s="192">
        <f t="shared" si="6"/>
        <v>157.982</v>
      </c>
      <c r="Y31" s="207">
        <f t="shared" si="7"/>
        <v>-0.22689926700510188</v>
      </c>
    </row>
    <row r="32" spans="1:25" s="246" customFormat="1" ht="19.5" customHeight="1">
      <c r="A32" s="255" t="s">
        <v>56</v>
      </c>
      <c r="B32" s="252">
        <f>SUM(B33:B39)</f>
        <v>2576.011</v>
      </c>
      <c r="C32" s="251">
        <f>SUM(C33:C39)</f>
        <v>1586.9730000000002</v>
      </c>
      <c r="D32" s="250">
        <f>SUM(D33:D39)</f>
        <v>13</v>
      </c>
      <c r="E32" s="251">
        <f>SUM(E33:E39)</f>
        <v>4.35</v>
      </c>
      <c r="F32" s="250">
        <f t="shared" si="0"/>
        <v>4180.334000000001</v>
      </c>
      <c r="G32" s="253">
        <f t="shared" si="1"/>
        <v>0.09304086560263577</v>
      </c>
      <c r="H32" s="252">
        <f>SUM(H33:H39)</f>
        <v>2327.6110000000003</v>
      </c>
      <c r="I32" s="251">
        <f>SUM(I33:I39)</f>
        <v>1859.7910000000002</v>
      </c>
      <c r="J32" s="250">
        <f>SUM(J33:J39)</f>
        <v>65.697</v>
      </c>
      <c r="K32" s="251">
        <f>SUM(K33:K39)</f>
        <v>71.451</v>
      </c>
      <c r="L32" s="250">
        <f t="shared" si="2"/>
        <v>4324.55</v>
      </c>
      <c r="M32" s="254">
        <f t="shared" si="8"/>
        <v>-0.03334820964030927</v>
      </c>
      <c r="N32" s="252">
        <f>SUM(N33:N39)</f>
        <v>5118.046000000001</v>
      </c>
      <c r="O32" s="251">
        <f>SUM(O33:O39)</f>
        <v>3245.8779999999997</v>
      </c>
      <c r="P32" s="250">
        <f>SUM(P33:P39)</f>
        <v>16.715999999999998</v>
      </c>
      <c r="Q32" s="251">
        <f>SUM(Q33:Q39)</f>
        <v>4.35</v>
      </c>
      <c r="R32" s="250">
        <f t="shared" si="4"/>
        <v>8384.990000000002</v>
      </c>
      <c r="S32" s="253">
        <f t="shared" si="5"/>
        <v>0.08934573772618921</v>
      </c>
      <c r="T32" s="252">
        <f>SUM(T33:T39)</f>
        <v>4579.592</v>
      </c>
      <c r="U32" s="251">
        <f>SUM(U33:U39)</f>
        <v>3421.9919999999997</v>
      </c>
      <c r="V32" s="250">
        <f>SUM(V33:V39)</f>
        <v>100.723</v>
      </c>
      <c r="W32" s="251">
        <f>SUM(W33:W39)</f>
        <v>140.46500000000003</v>
      </c>
      <c r="X32" s="250">
        <f t="shared" si="6"/>
        <v>8242.771999999999</v>
      </c>
      <c r="Y32" s="247">
        <f t="shared" si="7"/>
        <v>0.017253661753594773</v>
      </c>
    </row>
    <row r="33" spans="1:25" s="183" customFormat="1" ht="19.5" customHeight="1">
      <c r="A33" s="198" t="s">
        <v>362</v>
      </c>
      <c r="B33" s="196">
        <v>1779.788</v>
      </c>
      <c r="C33" s="193">
        <v>1114.102</v>
      </c>
      <c r="D33" s="192">
        <v>0</v>
      </c>
      <c r="E33" s="193">
        <v>0</v>
      </c>
      <c r="F33" s="192">
        <f t="shared" si="0"/>
        <v>2893.8900000000003</v>
      </c>
      <c r="G33" s="195">
        <f t="shared" si="1"/>
        <v>0.06440873637341217</v>
      </c>
      <c r="H33" s="196">
        <v>1504.8280000000004</v>
      </c>
      <c r="I33" s="193">
        <v>1267.2150000000001</v>
      </c>
      <c r="J33" s="192">
        <v>65.497</v>
      </c>
      <c r="K33" s="193">
        <v>31.153000000000002</v>
      </c>
      <c r="L33" s="192">
        <f t="shared" si="2"/>
        <v>2868.693</v>
      </c>
      <c r="M33" s="197">
        <f t="shared" si="8"/>
        <v>0.008783442494543658</v>
      </c>
      <c r="N33" s="196">
        <v>3416.2850000000008</v>
      </c>
      <c r="O33" s="193">
        <v>2188.6279999999997</v>
      </c>
      <c r="P33" s="192">
        <v>3.316</v>
      </c>
      <c r="Q33" s="193">
        <v>0</v>
      </c>
      <c r="R33" s="192">
        <f t="shared" si="4"/>
        <v>5608.229</v>
      </c>
      <c r="S33" s="195">
        <f t="shared" si="5"/>
        <v>0.059758134159063794</v>
      </c>
      <c r="T33" s="194">
        <v>2968.7059999999997</v>
      </c>
      <c r="U33" s="193">
        <v>2378.371</v>
      </c>
      <c r="V33" s="192">
        <v>99.899</v>
      </c>
      <c r="W33" s="193">
        <v>99.39300000000001</v>
      </c>
      <c r="X33" s="192">
        <f t="shared" si="6"/>
        <v>5546.369</v>
      </c>
      <c r="Y33" s="191">
        <f t="shared" si="7"/>
        <v>0.011153242779194938</v>
      </c>
    </row>
    <row r="34" spans="1:25" s="183" customFormat="1" ht="19.5" customHeight="1">
      <c r="A34" s="198" t="s">
        <v>363</v>
      </c>
      <c r="B34" s="196">
        <v>504.92599999999993</v>
      </c>
      <c r="C34" s="193">
        <v>313.62</v>
      </c>
      <c r="D34" s="192">
        <v>0</v>
      </c>
      <c r="E34" s="193">
        <v>0</v>
      </c>
      <c r="F34" s="192">
        <f>SUM(B34:E34)</f>
        <v>818.5459999999999</v>
      </c>
      <c r="G34" s="195">
        <f>F34/$F$9</f>
        <v>0.01821821614626369</v>
      </c>
      <c r="H34" s="196">
        <v>614.285</v>
      </c>
      <c r="I34" s="193">
        <v>510.111</v>
      </c>
      <c r="J34" s="192">
        <v>0</v>
      </c>
      <c r="K34" s="193">
        <v>0</v>
      </c>
      <c r="L34" s="192">
        <f>SUM(H34:K34)</f>
        <v>1124.396</v>
      </c>
      <c r="M34" s="197">
        <f>IF(ISERROR(F34/L34-1),"         /0",(F34/L34-1))</f>
        <v>-0.2720127072668348</v>
      </c>
      <c r="N34" s="196">
        <v>1092.257</v>
      </c>
      <c r="O34" s="193">
        <v>780.2389999999999</v>
      </c>
      <c r="P34" s="192">
        <v>0</v>
      </c>
      <c r="Q34" s="193">
        <v>0</v>
      </c>
      <c r="R34" s="192">
        <f>SUM(N34:Q34)</f>
        <v>1872.496</v>
      </c>
      <c r="S34" s="195">
        <f>R34/$R$9</f>
        <v>0.01995226428526908</v>
      </c>
      <c r="T34" s="194">
        <v>1187.248</v>
      </c>
      <c r="U34" s="193">
        <v>882.5189999999998</v>
      </c>
      <c r="V34" s="192">
        <v>0</v>
      </c>
      <c r="W34" s="193">
        <v>0</v>
      </c>
      <c r="X34" s="192">
        <f>SUM(T34:W34)</f>
        <v>2069.767</v>
      </c>
      <c r="Y34" s="191">
        <f>IF(ISERROR(R34/X34-1),"         /0",IF(R34/X34&gt;5,"  *  ",(R34/X34-1)))</f>
        <v>-0.0953107282124025</v>
      </c>
    </row>
    <row r="35" spans="1:25" s="183" customFormat="1" ht="19.5" customHeight="1">
      <c r="A35" s="198" t="s">
        <v>364</v>
      </c>
      <c r="B35" s="196">
        <v>73.554</v>
      </c>
      <c r="C35" s="193">
        <v>78.673</v>
      </c>
      <c r="D35" s="192">
        <v>0</v>
      </c>
      <c r="E35" s="193">
        <v>0</v>
      </c>
      <c r="F35" s="192">
        <f>SUM(B35:E35)</f>
        <v>152.227</v>
      </c>
      <c r="G35" s="195">
        <f>F35/$F$9</f>
        <v>0.0033880861787819907</v>
      </c>
      <c r="H35" s="196">
        <v>38.778</v>
      </c>
      <c r="I35" s="193">
        <v>23.034</v>
      </c>
      <c r="J35" s="192"/>
      <c r="K35" s="193"/>
      <c r="L35" s="192">
        <f>SUM(H35:K35)</f>
        <v>61.812</v>
      </c>
      <c r="M35" s="197">
        <f>IF(ISERROR(F35/L35-1),"         /0",(F35/L35-1))</f>
        <v>1.4627418624215363</v>
      </c>
      <c r="N35" s="196">
        <v>117.495</v>
      </c>
      <c r="O35" s="193">
        <v>91.072</v>
      </c>
      <c r="P35" s="192">
        <v>0</v>
      </c>
      <c r="Q35" s="193">
        <v>0</v>
      </c>
      <c r="R35" s="192">
        <f>SUM(N35:Q35)</f>
        <v>208.567</v>
      </c>
      <c r="S35" s="195">
        <f>R35/$R$9</f>
        <v>0.002222372654032754</v>
      </c>
      <c r="T35" s="194">
        <v>84.578</v>
      </c>
      <c r="U35" s="193">
        <v>48.745</v>
      </c>
      <c r="V35" s="192">
        <v>0</v>
      </c>
      <c r="W35" s="193"/>
      <c r="X35" s="192">
        <f>SUM(T35:W35)</f>
        <v>133.323</v>
      </c>
      <c r="Y35" s="191">
        <f>IF(ISERROR(R35/X35-1),"         /0",IF(R35/X35&gt;5,"  *  ",(R35/X35-1)))</f>
        <v>0.5643737389647698</v>
      </c>
    </row>
    <row r="36" spans="1:25" s="183" customFormat="1" ht="19.5" customHeight="1">
      <c r="A36" s="198" t="s">
        <v>366</v>
      </c>
      <c r="B36" s="196">
        <v>119.93799999999999</v>
      </c>
      <c r="C36" s="193">
        <v>29.147000000000002</v>
      </c>
      <c r="D36" s="192">
        <v>0</v>
      </c>
      <c r="E36" s="193">
        <v>0</v>
      </c>
      <c r="F36" s="192">
        <f>SUM(B36:E36)</f>
        <v>149.08499999999998</v>
      </c>
      <c r="G36" s="195">
        <f>F36/$F$9</f>
        <v>0.003318155307295769</v>
      </c>
      <c r="H36" s="196">
        <v>94.614</v>
      </c>
      <c r="I36" s="193">
        <v>42.593</v>
      </c>
      <c r="J36" s="192">
        <v>0</v>
      </c>
      <c r="K36" s="193">
        <v>32.117</v>
      </c>
      <c r="L36" s="192">
        <f>SUM(H36:K36)</f>
        <v>169.32399999999998</v>
      </c>
      <c r="M36" s="197">
        <f>IF(ISERROR(F36/L36-1),"         /0",(F36/L36-1))</f>
        <v>-0.11952824171411025</v>
      </c>
      <c r="N36" s="196">
        <v>198.597</v>
      </c>
      <c r="O36" s="193">
        <v>47.254</v>
      </c>
      <c r="P36" s="192"/>
      <c r="Q36" s="193"/>
      <c r="R36" s="192">
        <f>SUM(N36:Q36)</f>
        <v>245.851</v>
      </c>
      <c r="S36" s="195">
        <f>R36/$R$9</f>
        <v>0.0026196499895314532</v>
      </c>
      <c r="T36" s="194">
        <v>167.297</v>
      </c>
      <c r="U36" s="193">
        <v>82.46199999999999</v>
      </c>
      <c r="V36" s="192">
        <v>0</v>
      </c>
      <c r="W36" s="193">
        <v>32.117</v>
      </c>
      <c r="X36" s="192">
        <f>SUM(T36:W36)</f>
        <v>281.876</v>
      </c>
      <c r="Y36" s="191">
        <f>IF(ISERROR(R36/X36-1),"         /0",IF(R36/X36&gt;5,"  *  ",(R36/X36-1)))</f>
        <v>-0.12780442464062203</v>
      </c>
    </row>
    <row r="37" spans="1:25" s="183" customFormat="1" ht="19.5" customHeight="1">
      <c r="A37" s="198" t="s">
        <v>367</v>
      </c>
      <c r="B37" s="196">
        <v>37.872</v>
      </c>
      <c r="C37" s="193">
        <v>47.459</v>
      </c>
      <c r="D37" s="192">
        <v>0</v>
      </c>
      <c r="E37" s="193">
        <v>0</v>
      </c>
      <c r="F37" s="192">
        <f>SUM(B37:E37)</f>
        <v>85.331</v>
      </c>
      <c r="G37" s="195">
        <f>F37/$F$9</f>
        <v>0.0018991951606590555</v>
      </c>
      <c r="H37" s="196">
        <v>25.58</v>
      </c>
      <c r="I37" s="193">
        <v>7.844</v>
      </c>
      <c r="J37" s="192"/>
      <c r="K37" s="193">
        <v>0.025</v>
      </c>
      <c r="L37" s="192">
        <f>SUM(H37:K37)</f>
        <v>33.449</v>
      </c>
      <c r="M37" s="197">
        <f>IF(ISERROR(F37/L37-1),"         /0",(F37/L37-1))</f>
        <v>1.5510777601722028</v>
      </c>
      <c r="N37" s="196">
        <v>62.58</v>
      </c>
      <c r="O37" s="193">
        <v>133.40699999999998</v>
      </c>
      <c r="P37" s="192">
        <v>0</v>
      </c>
      <c r="Q37" s="193"/>
      <c r="R37" s="192">
        <f>SUM(N37:Q37)</f>
        <v>195.98699999999997</v>
      </c>
      <c r="S37" s="195">
        <f>R37/$R$9</f>
        <v>0.0020883272490179045</v>
      </c>
      <c r="T37" s="194">
        <v>45.908</v>
      </c>
      <c r="U37" s="193">
        <v>13.556000000000001</v>
      </c>
      <c r="V37" s="192"/>
      <c r="W37" s="193">
        <v>0.025</v>
      </c>
      <c r="X37" s="192">
        <f>SUM(T37:W37)</f>
        <v>59.489</v>
      </c>
      <c r="Y37" s="191">
        <f>IF(ISERROR(R37/X37-1),"         /0",IF(R37/X37&gt;5,"  *  ",(R37/X37-1)))</f>
        <v>2.294508228411975</v>
      </c>
    </row>
    <row r="38" spans="1:25" s="183" customFormat="1" ht="19.5" customHeight="1">
      <c r="A38" s="198" t="s">
        <v>365</v>
      </c>
      <c r="B38" s="196">
        <v>55.687000000000005</v>
      </c>
      <c r="C38" s="193">
        <v>3.972</v>
      </c>
      <c r="D38" s="192">
        <v>12.6</v>
      </c>
      <c r="E38" s="193">
        <v>4.35</v>
      </c>
      <c r="F38" s="192">
        <f>SUM(B38:E38)</f>
        <v>76.609</v>
      </c>
      <c r="G38" s="195">
        <f>F38/$F$9</f>
        <v>0.0017050713347192645</v>
      </c>
      <c r="H38" s="196">
        <v>44.236999999999995</v>
      </c>
      <c r="I38" s="193">
        <v>8.994</v>
      </c>
      <c r="J38" s="192"/>
      <c r="K38" s="193">
        <v>0</v>
      </c>
      <c r="L38" s="192">
        <f>SUM(H38:K38)</f>
        <v>53.230999999999995</v>
      </c>
      <c r="M38" s="197">
        <f>IF(ISERROR(F38/L38-1),"         /0",(F38/L38-1))</f>
        <v>0.4391801769645507</v>
      </c>
      <c r="N38" s="196">
        <v>106.077</v>
      </c>
      <c r="O38" s="193">
        <v>5.2780000000000005</v>
      </c>
      <c r="P38" s="192">
        <v>13</v>
      </c>
      <c r="Q38" s="193">
        <v>4.35</v>
      </c>
      <c r="R38" s="192">
        <f>SUM(N38:Q38)</f>
        <v>128.705</v>
      </c>
      <c r="S38" s="195">
        <f>R38/$R$9</f>
        <v>0.0013714080963780734</v>
      </c>
      <c r="T38" s="194">
        <v>74.763</v>
      </c>
      <c r="U38" s="193">
        <v>16.339</v>
      </c>
      <c r="V38" s="192">
        <v>0</v>
      </c>
      <c r="W38" s="193">
        <v>0</v>
      </c>
      <c r="X38" s="192">
        <f t="shared" si="6"/>
        <v>91.102</v>
      </c>
      <c r="Y38" s="191">
        <f>IF(ISERROR(R38/X38-1),"         /0",IF(R38/X38&gt;5,"  *  ",(R38/X38-1)))</f>
        <v>0.4127571293714738</v>
      </c>
    </row>
    <row r="39" spans="1:25" s="183" customFormat="1" ht="19.5" customHeight="1" thickBot="1">
      <c r="A39" s="198" t="s">
        <v>54</v>
      </c>
      <c r="B39" s="196">
        <v>4.246</v>
      </c>
      <c r="C39" s="193">
        <v>0</v>
      </c>
      <c r="D39" s="192">
        <v>0.4</v>
      </c>
      <c r="E39" s="193">
        <v>0</v>
      </c>
      <c r="F39" s="192">
        <f>SUM(B39:E39)</f>
        <v>4.646000000000001</v>
      </c>
      <c r="G39" s="195">
        <f>F39/$F$9</f>
        <v>0.00010340510150381424</v>
      </c>
      <c r="H39" s="196">
        <v>5.289000000000001</v>
      </c>
      <c r="I39" s="193">
        <v>0</v>
      </c>
      <c r="J39" s="192">
        <v>0.2</v>
      </c>
      <c r="K39" s="193">
        <v>8.155999999999999</v>
      </c>
      <c r="L39" s="192">
        <f>SUM(H39:K39)</f>
        <v>13.645</v>
      </c>
      <c r="M39" s="197">
        <f>IF(ISERROR(F39/L39-1),"         /0",(F39/L39-1))</f>
        <v>-0.6595089776474898</v>
      </c>
      <c r="N39" s="196">
        <v>124.75500000000001</v>
      </c>
      <c r="O39" s="193">
        <v>0</v>
      </c>
      <c r="P39" s="192">
        <v>0.4</v>
      </c>
      <c r="Q39" s="193">
        <v>0</v>
      </c>
      <c r="R39" s="192">
        <f>SUM(N39:Q39)</f>
        <v>125.15500000000002</v>
      </c>
      <c r="S39" s="195">
        <f>R39/$R$9</f>
        <v>0.0013335812928961406</v>
      </c>
      <c r="T39" s="194">
        <v>51.092</v>
      </c>
      <c r="U39" s="193">
        <v>0</v>
      </c>
      <c r="V39" s="192">
        <v>0.8240000000000001</v>
      </c>
      <c r="W39" s="193">
        <v>8.93</v>
      </c>
      <c r="X39" s="192">
        <f t="shared" si="6"/>
        <v>60.846</v>
      </c>
      <c r="Y39" s="191">
        <f>IF(ISERROR(R39/X39-1),"         /0",IF(R39/X39&gt;5,"  *  ",(R39/X39-1)))</f>
        <v>1.0569141767741517</v>
      </c>
    </row>
    <row r="40" spans="1:25" s="246" customFormat="1" ht="19.5" customHeight="1">
      <c r="A40" s="255" t="s">
        <v>55</v>
      </c>
      <c r="B40" s="252">
        <f>SUM(B41:B43)</f>
        <v>330.358</v>
      </c>
      <c r="C40" s="251">
        <f>SUM(C41:C43)</f>
        <v>40.82</v>
      </c>
      <c r="D40" s="250">
        <f>SUM(D41:D43)</f>
        <v>0.696</v>
      </c>
      <c r="E40" s="251">
        <f>SUM(E41:E43)</f>
        <v>0.501</v>
      </c>
      <c r="F40" s="250">
        <f t="shared" si="0"/>
        <v>372.375</v>
      </c>
      <c r="G40" s="253">
        <f t="shared" si="1"/>
        <v>0.00828787659760715</v>
      </c>
      <c r="H40" s="252">
        <f>SUM(H41:H43)</f>
        <v>352.111</v>
      </c>
      <c r="I40" s="251">
        <f>SUM(I41:I43)</f>
        <v>105.232</v>
      </c>
      <c r="J40" s="250">
        <f>SUM(J41:J43)</f>
        <v>47.335</v>
      </c>
      <c r="K40" s="251">
        <f>SUM(K41:K43)</f>
        <v>4.9270000000000005</v>
      </c>
      <c r="L40" s="250">
        <f t="shared" si="2"/>
        <v>509.60499999999996</v>
      </c>
      <c r="M40" s="254">
        <f t="shared" si="8"/>
        <v>-0.2692869967916327</v>
      </c>
      <c r="N40" s="252">
        <f>SUM(N41:N43)</f>
        <v>496.247</v>
      </c>
      <c r="O40" s="251">
        <f>SUM(O41:O43)</f>
        <v>106.85499999999999</v>
      </c>
      <c r="P40" s="250">
        <f>SUM(P41:P43)</f>
        <v>1.552</v>
      </c>
      <c r="Q40" s="251">
        <f>SUM(Q41:Q43)</f>
        <v>0.855</v>
      </c>
      <c r="R40" s="250">
        <f t="shared" si="4"/>
        <v>605.509</v>
      </c>
      <c r="S40" s="253">
        <f t="shared" si="5"/>
        <v>0.006451963366068069</v>
      </c>
      <c r="T40" s="252">
        <f>SUM(T41:T43)</f>
        <v>632.26</v>
      </c>
      <c r="U40" s="251">
        <f>SUM(U41:U43)</f>
        <v>177.56099999999998</v>
      </c>
      <c r="V40" s="250">
        <f>SUM(V41:V43)</f>
        <v>47.335</v>
      </c>
      <c r="W40" s="251">
        <f>SUM(W41:W43)</f>
        <v>4.9270000000000005</v>
      </c>
      <c r="X40" s="250">
        <f t="shared" si="6"/>
        <v>862.083</v>
      </c>
      <c r="Y40" s="247">
        <f t="shared" si="7"/>
        <v>-0.29762099473020576</v>
      </c>
    </row>
    <row r="41" spans="1:25" ht="19.5" customHeight="1">
      <c r="A41" s="198" t="s">
        <v>370</v>
      </c>
      <c r="B41" s="196">
        <v>218.845</v>
      </c>
      <c r="C41" s="193">
        <v>10.7</v>
      </c>
      <c r="D41" s="192">
        <v>0.091</v>
      </c>
      <c r="E41" s="193">
        <v>0.091</v>
      </c>
      <c r="F41" s="192">
        <f t="shared" si="0"/>
        <v>229.727</v>
      </c>
      <c r="G41" s="195">
        <f t="shared" si="1"/>
        <v>0.005112988323970454</v>
      </c>
      <c r="H41" s="196">
        <v>273.157</v>
      </c>
      <c r="I41" s="193">
        <v>17.814999999999998</v>
      </c>
      <c r="J41" s="192">
        <v>0.2</v>
      </c>
      <c r="K41" s="193">
        <v>0.2</v>
      </c>
      <c r="L41" s="192">
        <f t="shared" si="2"/>
        <v>291.37199999999996</v>
      </c>
      <c r="M41" s="197">
        <f t="shared" si="8"/>
        <v>-0.21156802987246526</v>
      </c>
      <c r="N41" s="196">
        <v>372.444</v>
      </c>
      <c r="O41" s="193">
        <v>21.725</v>
      </c>
      <c r="P41" s="192">
        <v>0.091</v>
      </c>
      <c r="Q41" s="193">
        <v>0.091</v>
      </c>
      <c r="R41" s="192">
        <f t="shared" si="4"/>
        <v>394.35100000000006</v>
      </c>
      <c r="S41" s="195">
        <f t="shared" si="5"/>
        <v>0.004201982473212304</v>
      </c>
      <c r="T41" s="194">
        <v>501.183</v>
      </c>
      <c r="U41" s="193">
        <v>34.471000000000004</v>
      </c>
      <c r="V41" s="192">
        <v>0.2</v>
      </c>
      <c r="W41" s="193">
        <v>0.2</v>
      </c>
      <c r="X41" s="192">
        <f t="shared" si="6"/>
        <v>536.0540000000001</v>
      </c>
      <c r="Y41" s="191">
        <f t="shared" si="7"/>
        <v>-0.26434463692090726</v>
      </c>
    </row>
    <row r="42" spans="1:25" ht="19.5" customHeight="1">
      <c r="A42" s="198" t="s">
        <v>371</v>
      </c>
      <c r="B42" s="196">
        <v>110.628</v>
      </c>
      <c r="C42" s="193">
        <v>30.12</v>
      </c>
      <c r="D42" s="192">
        <v>0.505</v>
      </c>
      <c r="E42" s="193">
        <v>0.26</v>
      </c>
      <c r="F42" s="192">
        <f>SUM(B42:E42)</f>
        <v>141.51299999999998</v>
      </c>
      <c r="G42" s="195">
        <f>F42/$F$9</f>
        <v>0.0031496268035103876</v>
      </c>
      <c r="H42" s="196">
        <v>33.098</v>
      </c>
      <c r="I42" s="193">
        <v>30.593999999999998</v>
      </c>
      <c r="J42" s="192"/>
      <c r="K42" s="193"/>
      <c r="L42" s="192">
        <f>SUM(H42:K42)</f>
        <v>63.69199999999999</v>
      </c>
      <c r="M42" s="197">
        <f>IF(ISERROR(F42/L42-1),"         /0",(F42/L42-1))</f>
        <v>1.2218331972618226</v>
      </c>
      <c r="N42" s="196">
        <v>121.94</v>
      </c>
      <c r="O42" s="193">
        <v>85.13</v>
      </c>
      <c r="P42" s="192">
        <v>1.3110000000000002</v>
      </c>
      <c r="Q42" s="193">
        <v>0.464</v>
      </c>
      <c r="R42" s="192">
        <f>SUM(N42:Q42)</f>
        <v>208.845</v>
      </c>
      <c r="S42" s="195">
        <f>R42/$R$9</f>
        <v>0.0022253348656857052</v>
      </c>
      <c r="T42" s="194">
        <v>43.336</v>
      </c>
      <c r="U42" s="193">
        <v>60.11599999999999</v>
      </c>
      <c r="V42" s="192">
        <v>0</v>
      </c>
      <c r="W42" s="193">
        <v>0</v>
      </c>
      <c r="X42" s="192">
        <f>SUM(T42:W42)</f>
        <v>103.452</v>
      </c>
      <c r="Y42" s="191">
        <f>IF(ISERROR(R42/X42-1),"         /0",IF(R42/X42&gt;5,"  *  ",(R42/X42-1)))</f>
        <v>1.0187623245563162</v>
      </c>
    </row>
    <row r="43" spans="1:25" ht="19.5" customHeight="1" thickBot="1">
      <c r="A43" s="198" t="s">
        <v>54</v>
      </c>
      <c r="B43" s="196">
        <v>0.885</v>
      </c>
      <c r="C43" s="193">
        <v>0</v>
      </c>
      <c r="D43" s="192">
        <v>0.1</v>
      </c>
      <c r="E43" s="193">
        <v>0.15</v>
      </c>
      <c r="F43" s="192">
        <f>SUM(B43:E43)</f>
        <v>1.135</v>
      </c>
      <c r="G43" s="195">
        <f>F43/$F$9</f>
        <v>2.526147012630847E-05</v>
      </c>
      <c r="H43" s="196">
        <v>45.856</v>
      </c>
      <c r="I43" s="193">
        <v>56.823</v>
      </c>
      <c r="J43" s="192">
        <v>47.135</v>
      </c>
      <c r="K43" s="193">
        <v>4.727</v>
      </c>
      <c r="L43" s="192">
        <f>SUM(H43:K43)</f>
        <v>154.541</v>
      </c>
      <c r="M43" s="197">
        <f>IF(ISERROR(F43/L43-1),"         /0",(F43/L43-1))</f>
        <v>-0.9926556706634485</v>
      </c>
      <c r="N43" s="196">
        <v>1.863</v>
      </c>
      <c r="O43" s="193">
        <v>0</v>
      </c>
      <c r="P43" s="192">
        <v>0.15000000000000002</v>
      </c>
      <c r="Q43" s="193">
        <v>0.3</v>
      </c>
      <c r="R43" s="192">
        <f>SUM(N43:Q43)</f>
        <v>2.3129999999999997</v>
      </c>
      <c r="S43" s="195">
        <f>R43/$R$9</f>
        <v>2.4646027170059308E-05</v>
      </c>
      <c r="T43" s="194">
        <v>87.74100000000001</v>
      </c>
      <c r="U43" s="193">
        <v>82.974</v>
      </c>
      <c r="V43" s="192">
        <v>47.135</v>
      </c>
      <c r="W43" s="193">
        <v>4.727</v>
      </c>
      <c r="X43" s="192">
        <f>SUM(T43:W43)</f>
        <v>222.57700000000003</v>
      </c>
      <c r="Y43" s="191">
        <f>IF(ISERROR(R43/X43-1),"         /0",IF(R43/X43&gt;5,"  *  ",(R43/X43-1)))</f>
        <v>-0.9896080906832242</v>
      </c>
    </row>
    <row r="44" spans="1:25" s="183" customFormat="1" ht="19.5" customHeight="1" thickBot="1">
      <c r="A44" s="242" t="s">
        <v>54</v>
      </c>
      <c r="B44" s="239">
        <v>46.416</v>
      </c>
      <c r="C44" s="238">
        <v>0.011</v>
      </c>
      <c r="D44" s="237">
        <v>0.12</v>
      </c>
      <c r="E44" s="238">
        <v>0.06</v>
      </c>
      <c r="F44" s="237">
        <f t="shared" si="0"/>
        <v>46.607</v>
      </c>
      <c r="G44" s="240">
        <f t="shared" si="1"/>
        <v>0.0010373227649135318</v>
      </c>
      <c r="H44" s="239">
        <v>89.891</v>
      </c>
      <c r="I44" s="238">
        <v>0</v>
      </c>
      <c r="J44" s="237">
        <v>0</v>
      </c>
      <c r="K44" s="238">
        <v>0</v>
      </c>
      <c r="L44" s="237">
        <f t="shared" si="2"/>
        <v>89.891</v>
      </c>
      <c r="M44" s="241">
        <f t="shared" si="8"/>
        <v>-0.4815165033206884</v>
      </c>
      <c r="N44" s="239">
        <v>111.428</v>
      </c>
      <c r="O44" s="238">
        <v>0.011</v>
      </c>
      <c r="P44" s="237">
        <v>0.12</v>
      </c>
      <c r="Q44" s="238">
        <v>0.06</v>
      </c>
      <c r="R44" s="237">
        <f t="shared" si="4"/>
        <v>111.619</v>
      </c>
      <c r="S44" s="240">
        <f t="shared" si="5"/>
        <v>0.0011893492895351707</v>
      </c>
      <c r="T44" s="239">
        <v>162.705</v>
      </c>
      <c r="U44" s="238">
        <v>0</v>
      </c>
      <c r="V44" s="237">
        <v>0</v>
      </c>
      <c r="W44" s="238">
        <v>0</v>
      </c>
      <c r="X44" s="237">
        <f>SUM(T44:W44)</f>
        <v>162.705</v>
      </c>
      <c r="Y44" s="234">
        <f t="shared" si="7"/>
        <v>-0.3139792876678652</v>
      </c>
    </row>
    <row r="45" ht="15" thickTop="1">
      <c r="A45" s="116"/>
    </row>
    <row r="46" ht="14.25">
      <c r="A46" s="116" t="s">
        <v>53</v>
      </c>
    </row>
    <row r="47" ht="14.25">
      <c r="A47" s="88" t="s">
        <v>493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5:Y65536 M45:M65536 Y3 M3">
    <cfRule type="cellIs" priority="6" dxfId="93" operator="lessThan" stopIfTrue="1">
      <formula>0</formula>
    </cfRule>
  </conditionalFormatting>
  <conditionalFormatting sqref="Y10:Y44 M10:M44">
    <cfRule type="cellIs" priority="7" dxfId="93" operator="lessThan" stopIfTrue="1">
      <formula>0</formula>
    </cfRule>
    <cfRule type="cellIs" priority="8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Y9 M9">
    <cfRule type="cellIs" priority="3" dxfId="93" operator="lessThan" stopIfTrue="1">
      <formula>0</formula>
    </cfRule>
    <cfRule type="cellIs" priority="4" dxfId="95" operator="greaterThanOrEqual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0:V40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83"/>
  <sheetViews>
    <sheetView showGridLines="0" zoomScale="80" zoomScaleNormal="80" zoomScalePageLayoutView="0" workbookViewId="0" topLeftCell="A67">
      <selection activeCell="A83" sqref="A83"/>
    </sheetView>
  </sheetViews>
  <sheetFormatPr defaultColWidth="8.00390625" defaultRowHeight="15"/>
  <cols>
    <col min="1" max="1" width="24.28125" style="123" customWidth="1"/>
    <col min="2" max="2" width="9.140625" style="123" bestFit="1" customWidth="1"/>
    <col min="3" max="3" width="9.7109375" style="123" bestFit="1" customWidth="1"/>
    <col min="4" max="4" width="8.00390625" style="123" bestFit="1" customWidth="1"/>
    <col min="5" max="5" width="9.7109375" style="123" bestFit="1" customWidth="1"/>
    <col min="6" max="6" width="9.140625" style="123" bestFit="1" customWidth="1"/>
    <col min="7" max="7" width="9.421875" style="123" customWidth="1"/>
    <col min="8" max="8" width="9.28125" style="123" bestFit="1" customWidth="1"/>
    <col min="9" max="9" width="9.7109375" style="123" bestFit="1" customWidth="1"/>
    <col min="10" max="10" width="8.140625" style="123" customWidth="1"/>
    <col min="11" max="11" width="9.00390625" style="123" customWidth="1"/>
    <col min="12" max="12" width="9.140625" style="123" customWidth="1"/>
    <col min="13" max="13" width="10.28125" style="123" bestFit="1" customWidth="1"/>
    <col min="14" max="14" width="9.28125" style="123" bestFit="1" customWidth="1"/>
    <col min="15" max="15" width="10.140625" style="123" customWidth="1"/>
    <col min="16" max="16" width="8.421875" style="123" bestFit="1" customWidth="1"/>
    <col min="17" max="17" width="9.140625" style="123" customWidth="1"/>
    <col min="18" max="19" width="9.8515625" style="123" bestFit="1" customWidth="1"/>
    <col min="20" max="20" width="10.421875" style="123" customWidth="1"/>
    <col min="21" max="21" width="10.28125" style="123" customWidth="1"/>
    <col min="22" max="22" width="8.8515625" style="123" customWidth="1"/>
    <col min="23" max="23" width="10.28125" style="123" customWidth="1"/>
    <col min="24" max="24" width="9.8515625" style="123" bestFit="1" customWidth="1"/>
    <col min="25" max="25" width="8.7109375" style="123" bestFit="1" customWidth="1"/>
    <col min="26" max="16384" width="8.00390625" style="123" customWidth="1"/>
  </cols>
  <sheetData>
    <row r="1" spans="24:25" ht="18.75" thickBot="1">
      <c r="X1" s="536" t="s">
        <v>28</v>
      </c>
      <c r="Y1" s="537"/>
    </row>
    <row r="2" ht="5.25" customHeight="1" thickBot="1"/>
    <row r="3" spans="1:25" ht="24.75" customHeight="1" thickTop="1">
      <c r="A3" s="598" t="s">
        <v>71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600"/>
    </row>
    <row r="4" spans="1:25" ht="21" customHeight="1" thickBot="1">
      <c r="A4" s="607" t="s">
        <v>45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608"/>
      <c r="S4" s="608"/>
      <c r="T4" s="608"/>
      <c r="U4" s="608"/>
      <c r="V4" s="608"/>
      <c r="W4" s="608"/>
      <c r="X4" s="608"/>
      <c r="Y4" s="609"/>
    </row>
    <row r="5" spans="1:25" s="233" customFormat="1" ht="15.75" customHeight="1" thickBot="1" thickTop="1">
      <c r="A5" s="541" t="s">
        <v>66</v>
      </c>
      <c r="B5" s="591" t="s">
        <v>36</v>
      </c>
      <c r="C5" s="592"/>
      <c r="D5" s="592"/>
      <c r="E5" s="592"/>
      <c r="F5" s="592"/>
      <c r="G5" s="592"/>
      <c r="H5" s="592"/>
      <c r="I5" s="592"/>
      <c r="J5" s="593"/>
      <c r="K5" s="593"/>
      <c r="L5" s="593"/>
      <c r="M5" s="594"/>
      <c r="N5" s="591" t="s">
        <v>35</v>
      </c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5"/>
    </row>
    <row r="6" spans="1:25" s="168" customFormat="1" ht="26.25" customHeight="1" thickBot="1">
      <c r="A6" s="542"/>
      <c r="B6" s="619" t="s">
        <v>147</v>
      </c>
      <c r="C6" s="620"/>
      <c r="D6" s="620"/>
      <c r="E6" s="620"/>
      <c r="F6" s="620"/>
      <c r="G6" s="588" t="s">
        <v>34</v>
      </c>
      <c r="H6" s="619" t="s">
        <v>148</v>
      </c>
      <c r="I6" s="620"/>
      <c r="J6" s="620"/>
      <c r="K6" s="620"/>
      <c r="L6" s="620"/>
      <c r="M6" s="585" t="s">
        <v>33</v>
      </c>
      <c r="N6" s="619" t="s">
        <v>149</v>
      </c>
      <c r="O6" s="620"/>
      <c r="P6" s="620"/>
      <c r="Q6" s="620"/>
      <c r="R6" s="620"/>
      <c r="S6" s="588" t="s">
        <v>34</v>
      </c>
      <c r="T6" s="619" t="s">
        <v>150</v>
      </c>
      <c r="U6" s="620"/>
      <c r="V6" s="620"/>
      <c r="W6" s="620"/>
      <c r="X6" s="620"/>
      <c r="Y6" s="601" t="s">
        <v>33</v>
      </c>
    </row>
    <row r="7" spans="1:25" s="163" customFormat="1" ht="26.25" customHeight="1">
      <c r="A7" s="543"/>
      <c r="B7" s="554" t="s">
        <v>22</v>
      </c>
      <c r="C7" s="546"/>
      <c r="D7" s="545" t="s">
        <v>21</v>
      </c>
      <c r="E7" s="546"/>
      <c r="F7" s="614" t="s">
        <v>17</v>
      </c>
      <c r="G7" s="589"/>
      <c r="H7" s="554" t="s">
        <v>22</v>
      </c>
      <c r="I7" s="546"/>
      <c r="J7" s="545" t="s">
        <v>21</v>
      </c>
      <c r="K7" s="546"/>
      <c r="L7" s="614" t="s">
        <v>17</v>
      </c>
      <c r="M7" s="586"/>
      <c r="N7" s="554" t="s">
        <v>22</v>
      </c>
      <c r="O7" s="546"/>
      <c r="P7" s="545" t="s">
        <v>21</v>
      </c>
      <c r="Q7" s="546"/>
      <c r="R7" s="614" t="s">
        <v>17</v>
      </c>
      <c r="S7" s="589"/>
      <c r="T7" s="554" t="s">
        <v>22</v>
      </c>
      <c r="U7" s="546"/>
      <c r="V7" s="545" t="s">
        <v>21</v>
      </c>
      <c r="W7" s="546"/>
      <c r="X7" s="614" t="s">
        <v>17</v>
      </c>
      <c r="Y7" s="602"/>
    </row>
    <row r="8" spans="1:25" s="229" customFormat="1" ht="27" thickBot="1">
      <c r="A8" s="544"/>
      <c r="B8" s="232" t="s">
        <v>31</v>
      </c>
      <c r="C8" s="230" t="s">
        <v>30</v>
      </c>
      <c r="D8" s="231" t="s">
        <v>31</v>
      </c>
      <c r="E8" s="230" t="s">
        <v>30</v>
      </c>
      <c r="F8" s="597"/>
      <c r="G8" s="590"/>
      <c r="H8" s="232" t="s">
        <v>31</v>
      </c>
      <c r="I8" s="230" t="s">
        <v>30</v>
      </c>
      <c r="J8" s="231" t="s">
        <v>31</v>
      </c>
      <c r="K8" s="230" t="s">
        <v>30</v>
      </c>
      <c r="L8" s="597"/>
      <c r="M8" s="587"/>
      <c r="N8" s="232" t="s">
        <v>31</v>
      </c>
      <c r="O8" s="230" t="s">
        <v>30</v>
      </c>
      <c r="P8" s="231" t="s">
        <v>31</v>
      </c>
      <c r="Q8" s="230" t="s">
        <v>30</v>
      </c>
      <c r="R8" s="597"/>
      <c r="S8" s="590"/>
      <c r="T8" s="232" t="s">
        <v>31</v>
      </c>
      <c r="U8" s="230" t="s">
        <v>30</v>
      </c>
      <c r="V8" s="231" t="s">
        <v>31</v>
      </c>
      <c r="W8" s="230" t="s">
        <v>30</v>
      </c>
      <c r="X8" s="597"/>
      <c r="Y8" s="603"/>
    </row>
    <row r="9" spans="1:25" s="152" customFormat="1" ht="18" customHeight="1" thickBot="1" thickTop="1">
      <c r="A9" s="292" t="s">
        <v>24</v>
      </c>
      <c r="B9" s="291">
        <f>B10+B29+B47+B57+B74+B80</f>
        <v>25078.523999999994</v>
      </c>
      <c r="C9" s="290">
        <f>C10+C29+C47+C57+C74+C80</f>
        <v>12695.670000000002</v>
      </c>
      <c r="D9" s="288">
        <f>D10+D29+D47+D57+D74+D80</f>
        <v>5751.183000000001</v>
      </c>
      <c r="E9" s="289">
        <f>E10+E29+E47+E57+E74+E80</f>
        <v>1404.7079999999996</v>
      </c>
      <c r="F9" s="288">
        <f>SUM(B9:E9)</f>
        <v>44930.08499999999</v>
      </c>
      <c r="G9" s="300">
        <f>F9/$F$9</f>
        <v>1</v>
      </c>
      <c r="H9" s="291">
        <f>H10+H29+H47+H57+H74+H80</f>
        <v>27124.278</v>
      </c>
      <c r="I9" s="290">
        <f>I10+I29+I47+I57+I74+I80</f>
        <v>14538.316</v>
      </c>
      <c r="J9" s="288">
        <f>J10+J29+J47+J57+J74+J80</f>
        <v>5137.088</v>
      </c>
      <c r="K9" s="289">
        <f>K10+K29+K47+K57+K74+K80</f>
        <v>975.653</v>
      </c>
      <c r="L9" s="288">
        <f>SUM(H9:K9)</f>
        <v>47775.335</v>
      </c>
      <c r="M9" s="366">
        <f>IF(ISERROR(F9/L9-1),"         /0",(F9/L9-1))</f>
        <v>-0.05955478909776368</v>
      </c>
      <c r="N9" s="371">
        <f>N10+N29+N47+N57+N74+N80</f>
        <v>52001.501000000004</v>
      </c>
      <c r="O9" s="290">
        <f>O10+O29+O47+O57+O74+O80</f>
        <v>26263.798</v>
      </c>
      <c r="P9" s="288">
        <f>P10+P29+P47+P57+P74+P80</f>
        <v>12774.575970000002</v>
      </c>
      <c r="Q9" s="289">
        <f>Q10+Q29+Q47+Q57+Q74+Q80</f>
        <v>2808.9219999999996</v>
      </c>
      <c r="R9" s="288">
        <f>SUM(N9:Q9)</f>
        <v>93848.79697000001</v>
      </c>
      <c r="S9" s="386">
        <f>R9/$R$9</f>
        <v>1</v>
      </c>
      <c r="T9" s="291">
        <f>T10+T29+T47+T57+T74+T80</f>
        <v>54677.10300000001</v>
      </c>
      <c r="U9" s="290">
        <f>U10+U29+U47+U57+U74+U80</f>
        <v>28786.318</v>
      </c>
      <c r="V9" s="288">
        <f>V10+V29+V47+V57+V74+V80</f>
        <v>8447.705</v>
      </c>
      <c r="W9" s="289">
        <f>W10+W29+W47+W57+W74+W80</f>
        <v>2033.8269999999998</v>
      </c>
      <c r="X9" s="288">
        <f>SUM(T9:W9)</f>
        <v>93944.95300000001</v>
      </c>
      <c r="Y9" s="287">
        <f>IF(ISERROR(R9/X9-1),"         /0",(R9/X9-1))</f>
        <v>-0.0010235358785053439</v>
      </c>
    </row>
    <row r="10" spans="1:25" s="199" customFormat="1" ht="19.5" customHeight="1">
      <c r="A10" s="206" t="s">
        <v>59</v>
      </c>
      <c r="B10" s="203">
        <f>SUM(B11:B28)</f>
        <v>16976.653999999995</v>
      </c>
      <c r="C10" s="202">
        <f>SUM(C11:C28)</f>
        <v>5762.650000000001</v>
      </c>
      <c r="D10" s="201">
        <f>SUM(D11:D28)</f>
        <v>5587.915000000001</v>
      </c>
      <c r="E10" s="273">
        <f>SUM(E11:E28)</f>
        <v>1304.11</v>
      </c>
      <c r="F10" s="201">
        <f>SUM(B10:E10)</f>
        <v>29631.328999999998</v>
      </c>
      <c r="G10" s="204">
        <f>F10/$F$9</f>
        <v>0.6594986187985178</v>
      </c>
      <c r="H10" s="203">
        <f>SUM(H11:H28)</f>
        <v>17850.497</v>
      </c>
      <c r="I10" s="202">
        <f>SUM(I11:I28)</f>
        <v>7026.7699999999995</v>
      </c>
      <c r="J10" s="201">
        <f>SUM(J11:J28)</f>
        <v>4048.495</v>
      </c>
      <c r="K10" s="273">
        <f>SUM(K11:K28)</f>
        <v>617.681</v>
      </c>
      <c r="L10" s="201">
        <f>SUM(H10:K10)</f>
        <v>29543.443</v>
      </c>
      <c r="M10" s="367">
        <f>IF(ISERROR(F10/L10-1),"         /0",(F10/L10-1))</f>
        <v>0.0029748056108422904</v>
      </c>
      <c r="N10" s="372">
        <f>SUM(N11:N28)</f>
        <v>36490.875</v>
      </c>
      <c r="O10" s="202">
        <f>SUM(O11:O28)</f>
        <v>11986.968</v>
      </c>
      <c r="P10" s="201">
        <f>SUM(P11:P28)</f>
        <v>12381.54197</v>
      </c>
      <c r="Q10" s="273">
        <f>SUM(Q11:Q28)</f>
        <v>2696.908</v>
      </c>
      <c r="R10" s="201">
        <f>SUM(N10:Q10)</f>
        <v>63556.29297</v>
      </c>
      <c r="S10" s="387">
        <f>R10/$R$9</f>
        <v>0.6772201138637568</v>
      </c>
      <c r="T10" s="203">
        <f>SUM(T11:T28)</f>
        <v>36995.37500000001</v>
      </c>
      <c r="U10" s="202">
        <f>SUM(U11:U28)</f>
        <v>14146.197</v>
      </c>
      <c r="V10" s="201">
        <f>SUM(V11:V28)</f>
        <v>7293.116</v>
      </c>
      <c r="W10" s="273">
        <f>SUM(W11:W28)</f>
        <v>1405.558</v>
      </c>
      <c r="X10" s="201">
        <f>SUM(T10:W10)</f>
        <v>59840.24600000001</v>
      </c>
      <c r="Y10" s="200">
        <f aca="true" t="shared" si="0" ref="Y10:Y17">IF(ISERROR(R10/X10-1),"         /0",IF(R10/X10&gt;5,"  *  ",(R10/X10-1)))</f>
        <v>0.06209946011919798</v>
      </c>
    </row>
    <row r="11" spans="1:25" ht="19.5" customHeight="1">
      <c r="A11" s="198" t="s">
        <v>169</v>
      </c>
      <c r="B11" s="196">
        <v>6512.536999999999</v>
      </c>
      <c r="C11" s="193">
        <v>2320.62</v>
      </c>
      <c r="D11" s="192">
        <v>0</v>
      </c>
      <c r="E11" s="244">
        <v>0</v>
      </c>
      <c r="F11" s="192">
        <f>SUM(B11:E11)</f>
        <v>8833.157</v>
      </c>
      <c r="G11" s="195">
        <f>F11/$F$9</f>
        <v>0.19659782526563216</v>
      </c>
      <c r="H11" s="196">
        <v>7176.171</v>
      </c>
      <c r="I11" s="193">
        <v>3514.4079999999994</v>
      </c>
      <c r="J11" s="192"/>
      <c r="K11" s="244"/>
      <c r="L11" s="192">
        <f>SUM(H11:K11)</f>
        <v>10690.579</v>
      </c>
      <c r="M11" s="368">
        <f>IF(ISERROR(F11/L11-1),"         /0",(F11/L11-1))</f>
        <v>-0.1737438168690396</v>
      </c>
      <c r="N11" s="373">
        <v>13913.317000000001</v>
      </c>
      <c r="O11" s="193">
        <v>5031.126</v>
      </c>
      <c r="P11" s="192"/>
      <c r="Q11" s="244"/>
      <c r="R11" s="192">
        <f>SUM(N11:Q11)</f>
        <v>18944.443</v>
      </c>
      <c r="S11" s="388">
        <f>R11/$R$9</f>
        <v>0.20186133026357106</v>
      </c>
      <c r="T11" s="196">
        <v>15038.145</v>
      </c>
      <c r="U11" s="193">
        <v>6862.004</v>
      </c>
      <c r="V11" s="192"/>
      <c r="W11" s="244"/>
      <c r="X11" s="192">
        <f>SUM(T11:W11)</f>
        <v>21900.149</v>
      </c>
      <c r="Y11" s="191">
        <f t="shared" si="0"/>
        <v>-0.1349628260520055</v>
      </c>
    </row>
    <row r="12" spans="1:25" ht="19.5" customHeight="1">
      <c r="A12" s="198" t="s">
        <v>199</v>
      </c>
      <c r="B12" s="196">
        <v>1821.617</v>
      </c>
      <c r="C12" s="193">
        <v>828.7379999999999</v>
      </c>
      <c r="D12" s="192">
        <v>1542.08</v>
      </c>
      <c r="E12" s="244">
        <v>171.90699999999998</v>
      </c>
      <c r="F12" s="192">
        <f>SUM(B12:E12)</f>
        <v>4364.342</v>
      </c>
      <c r="G12" s="195">
        <f>F12/$F$9</f>
        <v>0.09713629520175625</v>
      </c>
      <c r="H12" s="196">
        <v>1717.175</v>
      </c>
      <c r="I12" s="193">
        <v>1385.067</v>
      </c>
      <c r="J12" s="192">
        <v>1487.133</v>
      </c>
      <c r="K12" s="244">
        <v>51.348</v>
      </c>
      <c r="L12" s="192">
        <f>SUM(H12:K12)</f>
        <v>4640.723</v>
      </c>
      <c r="M12" s="368">
        <f>IF(ISERROR(F12/L12-1),"         /0",(F12/L12-1))</f>
        <v>-0.059555590799106106</v>
      </c>
      <c r="N12" s="373">
        <v>4007.8419999999996</v>
      </c>
      <c r="O12" s="193">
        <v>1564.8719999999998</v>
      </c>
      <c r="P12" s="192">
        <v>3192.804</v>
      </c>
      <c r="Q12" s="244">
        <v>346.7</v>
      </c>
      <c r="R12" s="192">
        <f>SUM(N12:Q12)</f>
        <v>9112.218</v>
      </c>
      <c r="S12" s="388">
        <f>R12/$R$9</f>
        <v>0.09709467030155794</v>
      </c>
      <c r="T12" s="196">
        <v>4127.33</v>
      </c>
      <c r="U12" s="193">
        <v>2225.001</v>
      </c>
      <c r="V12" s="192">
        <v>2131.639</v>
      </c>
      <c r="W12" s="244">
        <v>375.63000000000005</v>
      </c>
      <c r="X12" s="192">
        <f>SUM(T12:W12)</f>
        <v>8859.6</v>
      </c>
      <c r="Y12" s="191">
        <f t="shared" si="0"/>
        <v>0.0285134769064066</v>
      </c>
    </row>
    <row r="13" spans="1:25" ht="19.5" customHeight="1">
      <c r="A13" s="198" t="s">
        <v>200</v>
      </c>
      <c r="B13" s="196">
        <v>2435.227</v>
      </c>
      <c r="C13" s="193">
        <v>1049.795</v>
      </c>
      <c r="D13" s="192">
        <v>0</v>
      </c>
      <c r="E13" s="244">
        <v>0</v>
      </c>
      <c r="F13" s="192">
        <f>SUM(B13:E13)</f>
        <v>3485.022</v>
      </c>
      <c r="G13" s="195">
        <f>F13/$F$9</f>
        <v>0.07756544417843858</v>
      </c>
      <c r="H13" s="196">
        <v>2912.089</v>
      </c>
      <c r="I13" s="193">
        <v>912.043</v>
      </c>
      <c r="J13" s="192"/>
      <c r="K13" s="244"/>
      <c r="L13" s="192">
        <f>SUM(H13:K13)</f>
        <v>3824.132</v>
      </c>
      <c r="M13" s="368">
        <f>IF(ISERROR(F13/L13-1),"         /0",(F13/L13-1))</f>
        <v>-0.08867633230233685</v>
      </c>
      <c r="N13" s="373">
        <v>5922.732</v>
      </c>
      <c r="O13" s="193">
        <v>2015.84</v>
      </c>
      <c r="P13" s="192"/>
      <c r="Q13" s="244"/>
      <c r="R13" s="192">
        <f>SUM(N13:Q13)</f>
        <v>7938.572</v>
      </c>
      <c r="S13" s="388">
        <f>R13/$R$9</f>
        <v>0.08458895858342934</v>
      </c>
      <c r="T13" s="196">
        <v>5930.077</v>
      </c>
      <c r="U13" s="193">
        <v>2299.78</v>
      </c>
      <c r="V13" s="192"/>
      <c r="W13" s="244"/>
      <c r="X13" s="192">
        <f>SUM(T13:W13)</f>
        <v>8229.857</v>
      </c>
      <c r="Y13" s="191">
        <f t="shared" si="0"/>
        <v>-0.03539368910055174</v>
      </c>
    </row>
    <row r="14" spans="1:25" ht="19.5" customHeight="1">
      <c r="A14" s="198" t="s">
        <v>201</v>
      </c>
      <c r="B14" s="196">
        <v>0</v>
      </c>
      <c r="C14" s="193">
        <v>0</v>
      </c>
      <c r="D14" s="192">
        <v>2407.103</v>
      </c>
      <c r="E14" s="244">
        <v>614.896</v>
      </c>
      <c r="F14" s="192">
        <f>SUM(B14:E14)</f>
        <v>3021.999</v>
      </c>
      <c r="G14" s="195">
        <f>F14/$F$9</f>
        <v>0.0672600330046115</v>
      </c>
      <c r="H14" s="196"/>
      <c r="I14" s="193"/>
      <c r="J14" s="192">
        <v>1899.202</v>
      </c>
      <c r="K14" s="244">
        <v>506.92199999999997</v>
      </c>
      <c r="L14" s="192">
        <f>SUM(H14:K14)</f>
        <v>2406.124</v>
      </c>
      <c r="M14" s="368">
        <f>IF(ISERROR(F14/L14-1),"         /0",(F14/L14-1))</f>
        <v>0.25596145502060574</v>
      </c>
      <c r="N14" s="373"/>
      <c r="O14" s="193"/>
      <c r="P14" s="192">
        <v>5686.381</v>
      </c>
      <c r="Q14" s="244">
        <v>1203.806</v>
      </c>
      <c r="R14" s="192">
        <f>SUM(N14:Q14)</f>
        <v>6890.187</v>
      </c>
      <c r="S14" s="388">
        <f>R14/$R$9</f>
        <v>0.07341795763458255</v>
      </c>
      <c r="T14" s="196"/>
      <c r="U14" s="193"/>
      <c r="V14" s="192">
        <v>4498.817</v>
      </c>
      <c r="W14" s="244">
        <v>970.347</v>
      </c>
      <c r="X14" s="192">
        <f>SUM(T14:W14)</f>
        <v>5469.164</v>
      </c>
      <c r="Y14" s="191">
        <f t="shared" si="0"/>
        <v>0.2598245362545355</v>
      </c>
    </row>
    <row r="15" spans="1:25" ht="19.5" customHeight="1">
      <c r="A15" s="198" t="s">
        <v>202</v>
      </c>
      <c r="B15" s="196">
        <v>2402.695</v>
      </c>
      <c r="C15" s="193">
        <v>157.961</v>
      </c>
      <c r="D15" s="192">
        <v>0</v>
      </c>
      <c r="E15" s="244">
        <v>0</v>
      </c>
      <c r="F15" s="192">
        <f>SUM(B15:E15)</f>
        <v>2560.656</v>
      </c>
      <c r="G15" s="195">
        <f>F15/$F$9</f>
        <v>0.056992013257931746</v>
      </c>
      <c r="H15" s="196">
        <v>3893.693</v>
      </c>
      <c r="I15" s="193">
        <v>344.46099999999996</v>
      </c>
      <c r="J15" s="192"/>
      <c r="K15" s="244"/>
      <c r="L15" s="192">
        <f>SUM(H15:K15)</f>
        <v>4238.154</v>
      </c>
      <c r="M15" s="368">
        <f>IF(ISERROR(F15/L15-1),"         /0",(F15/L15-1))</f>
        <v>-0.39580864687786244</v>
      </c>
      <c r="N15" s="373">
        <v>4925.025000000001</v>
      </c>
      <c r="O15" s="193">
        <v>564.719</v>
      </c>
      <c r="P15" s="192"/>
      <c r="Q15" s="244"/>
      <c r="R15" s="192">
        <f>SUM(N15:Q15)</f>
        <v>5489.744000000001</v>
      </c>
      <c r="S15" s="388">
        <f>R15/$R$9</f>
        <v>0.058495624634963286</v>
      </c>
      <c r="T15" s="196">
        <v>7112.958</v>
      </c>
      <c r="U15" s="193">
        <v>966.1219999999998</v>
      </c>
      <c r="V15" s="192"/>
      <c r="W15" s="244"/>
      <c r="X15" s="192">
        <f>SUM(T15:W15)</f>
        <v>8079.08</v>
      </c>
      <c r="Y15" s="191">
        <f t="shared" si="0"/>
        <v>-0.32049886868306776</v>
      </c>
    </row>
    <row r="16" spans="1:25" ht="19.5" customHeight="1">
      <c r="A16" s="198" t="s">
        <v>204</v>
      </c>
      <c r="B16" s="196">
        <v>0</v>
      </c>
      <c r="C16" s="193">
        <v>0</v>
      </c>
      <c r="D16" s="192">
        <v>1246.73</v>
      </c>
      <c r="E16" s="244">
        <v>222.895</v>
      </c>
      <c r="F16" s="192">
        <f>SUM(B16:E16)</f>
        <v>1469.625</v>
      </c>
      <c r="G16" s="195">
        <f>F16/$F$9</f>
        <v>0.032709152453194786</v>
      </c>
      <c r="H16" s="196"/>
      <c r="I16" s="193"/>
      <c r="J16" s="192">
        <v>661.74</v>
      </c>
      <c r="K16" s="244">
        <v>59.023</v>
      </c>
      <c r="L16" s="192">
        <f>SUM(H16:K16)</f>
        <v>720.763</v>
      </c>
      <c r="M16" s="368">
        <f>IF(ISERROR(F16/L16-1),"         /0",(F16/L16-1))</f>
        <v>1.0389850755380063</v>
      </c>
      <c r="N16" s="373"/>
      <c r="O16" s="193"/>
      <c r="P16" s="192">
        <v>2253.127</v>
      </c>
      <c r="Q16" s="244">
        <v>384.242</v>
      </c>
      <c r="R16" s="192">
        <f>SUM(N16:Q16)</f>
        <v>2637.369</v>
      </c>
      <c r="S16" s="388">
        <f>R16/$R$9</f>
        <v>0.028102320809110314</v>
      </c>
      <c r="T16" s="196"/>
      <c r="U16" s="193"/>
      <c r="V16" s="192">
        <v>661.74</v>
      </c>
      <c r="W16" s="244">
        <v>59.023</v>
      </c>
      <c r="X16" s="192">
        <f>SUM(T16:W16)</f>
        <v>720.763</v>
      </c>
      <c r="Y16" s="191">
        <f t="shared" si="0"/>
        <v>2.6591348335028298</v>
      </c>
    </row>
    <row r="17" spans="1:25" ht="19.5" customHeight="1">
      <c r="A17" s="198" t="s">
        <v>203</v>
      </c>
      <c r="B17" s="196">
        <v>1011.7460000000001</v>
      </c>
      <c r="C17" s="193">
        <v>349.909</v>
      </c>
      <c r="D17" s="192">
        <v>0</v>
      </c>
      <c r="E17" s="244">
        <v>0</v>
      </c>
      <c r="F17" s="192">
        <f>SUM(B17:E17)</f>
        <v>1361.6550000000002</v>
      </c>
      <c r="G17" s="195">
        <f>F17/$F$9</f>
        <v>0.030306085554923843</v>
      </c>
      <c r="H17" s="196">
        <v>103.932</v>
      </c>
      <c r="I17" s="193"/>
      <c r="J17" s="192"/>
      <c r="K17" s="244"/>
      <c r="L17" s="192">
        <f>SUM(H17:K17)</f>
        <v>103.932</v>
      </c>
      <c r="M17" s="368">
        <f>IF(ISERROR(F17/L17-1),"         /0",(F17/L17-1))</f>
        <v>12.101402840318672</v>
      </c>
      <c r="N17" s="373">
        <v>1961.6380000000001</v>
      </c>
      <c r="O17" s="193">
        <v>703.0079999999999</v>
      </c>
      <c r="P17" s="192"/>
      <c r="Q17" s="244"/>
      <c r="R17" s="192">
        <f>SUM(N17:Q17)</f>
        <v>2664.646</v>
      </c>
      <c r="S17" s="388">
        <f>R17/$R$9</f>
        <v>0.028392969180540364</v>
      </c>
      <c r="T17" s="196">
        <v>179.097</v>
      </c>
      <c r="U17" s="193"/>
      <c r="V17" s="192"/>
      <c r="W17" s="244"/>
      <c r="X17" s="192">
        <f>SUM(T17:W17)</f>
        <v>179.097</v>
      </c>
      <c r="Y17" s="191" t="str">
        <f t="shared" si="0"/>
        <v>  *  </v>
      </c>
    </row>
    <row r="18" spans="1:25" ht="19.5" customHeight="1">
      <c r="A18" s="198" t="s">
        <v>151</v>
      </c>
      <c r="B18" s="196">
        <v>743.778</v>
      </c>
      <c r="C18" s="193">
        <v>423.137</v>
      </c>
      <c r="D18" s="192">
        <v>0</v>
      </c>
      <c r="E18" s="244">
        <v>0</v>
      </c>
      <c r="F18" s="192">
        <f aca="true" t="shared" si="1" ref="F18:F25">SUM(B18:E18)</f>
        <v>1166.915</v>
      </c>
      <c r="G18" s="195">
        <f aca="true" t="shared" si="2" ref="G18:G25">F18/$F$9</f>
        <v>0.025971795958098013</v>
      </c>
      <c r="H18" s="196">
        <v>490.5280000000001</v>
      </c>
      <c r="I18" s="193">
        <v>357.22200000000004</v>
      </c>
      <c r="J18" s="192">
        <v>0</v>
      </c>
      <c r="K18" s="244">
        <v>0</v>
      </c>
      <c r="L18" s="192">
        <f aca="true" t="shared" si="3" ref="L18:L25">SUM(H18:K18)</f>
        <v>847.7500000000001</v>
      </c>
      <c r="M18" s="368">
        <f aca="true" t="shared" si="4" ref="M18:M25">IF(ISERROR(F18/L18-1),"         /0",(F18/L18-1))</f>
        <v>0.37648481273960455</v>
      </c>
      <c r="N18" s="373">
        <v>1665.7069999999999</v>
      </c>
      <c r="O18" s="193">
        <v>857.0400000000001</v>
      </c>
      <c r="P18" s="192">
        <v>0</v>
      </c>
      <c r="Q18" s="244">
        <v>0</v>
      </c>
      <c r="R18" s="192">
        <f aca="true" t="shared" si="5" ref="R18:R25">SUM(N18:Q18)</f>
        <v>2522.747</v>
      </c>
      <c r="S18" s="388">
        <f aca="true" t="shared" si="6" ref="S18:S25">R18/$R$9</f>
        <v>0.026880973240460702</v>
      </c>
      <c r="T18" s="196">
        <v>978.642</v>
      </c>
      <c r="U18" s="193">
        <v>687.054</v>
      </c>
      <c r="V18" s="192">
        <v>0</v>
      </c>
      <c r="W18" s="244">
        <v>0</v>
      </c>
      <c r="X18" s="192">
        <f aca="true" t="shared" si="7" ref="X18:X25">SUM(T18:W18)</f>
        <v>1665.696</v>
      </c>
      <c r="Y18" s="191">
        <f aca="true" t="shared" si="8" ref="Y18:Y25">IF(ISERROR(R18/X18-1),"         /0",IF(R18/X18&gt;5,"  *  ",(R18/X18-1)))</f>
        <v>0.5145302624248362</v>
      </c>
    </row>
    <row r="19" spans="1:25" ht="19.5" customHeight="1">
      <c r="A19" s="198" t="s">
        <v>205</v>
      </c>
      <c r="B19" s="196">
        <v>1011.124</v>
      </c>
      <c r="C19" s="193">
        <v>0</v>
      </c>
      <c r="D19" s="192">
        <v>0</v>
      </c>
      <c r="E19" s="244">
        <v>0</v>
      </c>
      <c r="F19" s="192">
        <f t="shared" si="1"/>
        <v>1011.124</v>
      </c>
      <c r="G19" s="195">
        <f t="shared" si="2"/>
        <v>0.02250438653743923</v>
      </c>
      <c r="H19" s="196">
        <v>671.353</v>
      </c>
      <c r="I19" s="193"/>
      <c r="J19" s="192"/>
      <c r="K19" s="244"/>
      <c r="L19" s="192">
        <f t="shared" si="3"/>
        <v>671.353</v>
      </c>
      <c r="M19" s="368">
        <f t="shared" si="4"/>
        <v>0.5060988779375382</v>
      </c>
      <c r="N19" s="373">
        <v>1946.154</v>
      </c>
      <c r="O19" s="193"/>
      <c r="P19" s="192"/>
      <c r="Q19" s="244"/>
      <c r="R19" s="192">
        <f t="shared" si="5"/>
        <v>1946.154</v>
      </c>
      <c r="S19" s="388">
        <f t="shared" si="6"/>
        <v>0.02073712250804998</v>
      </c>
      <c r="T19" s="196">
        <v>1609.333</v>
      </c>
      <c r="U19" s="193"/>
      <c r="V19" s="192"/>
      <c r="W19" s="244"/>
      <c r="X19" s="192">
        <f t="shared" si="7"/>
        <v>1609.333</v>
      </c>
      <c r="Y19" s="191">
        <f t="shared" si="8"/>
        <v>0.2092922968708153</v>
      </c>
    </row>
    <row r="20" spans="1:25" ht="19.5" customHeight="1">
      <c r="A20" s="198" t="s">
        <v>152</v>
      </c>
      <c r="B20" s="196">
        <v>545.147</v>
      </c>
      <c r="C20" s="193">
        <v>188.488</v>
      </c>
      <c r="D20" s="192">
        <v>0</v>
      </c>
      <c r="E20" s="244">
        <v>0</v>
      </c>
      <c r="F20" s="192">
        <f>SUM(B20:E20)</f>
        <v>733.635</v>
      </c>
      <c r="G20" s="195">
        <f>F20/$F$9</f>
        <v>0.016328368842391465</v>
      </c>
      <c r="H20" s="196">
        <v>0</v>
      </c>
      <c r="I20" s="193">
        <v>0</v>
      </c>
      <c r="J20" s="192"/>
      <c r="K20" s="244"/>
      <c r="L20" s="192">
        <f>SUM(H20:K20)</f>
        <v>0</v>
      </c>
      <c r="M20" s="368" t="str">
        <f>IF(ISERROR(F20/L20-1),"         /0",(F20/L20-1))</f>
        <v>         /0</v>
      </c>
      <c r="N20" s="373">
        <v>1071.6840000000002</v>
      </c>
      <c r="O20" s="193">
        <v>415.25</v>
      </c>
      <c r="P20" s="192"/>
      <c r="Q20" s="244"/>
      <c r="R20" s="192">
        <f>SUM(N20:Q20)</f>
        <v>1486.9340000000002</v>
      </c>
      <c r="S20" s="388">
        <f>R20/$R$9</f>
        <v>0.01584393245312796</v>
      </c>
      <c r="T20" s="196">
        <v>0</v>
      </c>
      <c r="U20" s="193">
        <v>0</v>
      </c>
      <c r="V20" s="192"/>
      <c r="W20" s="244"/>
      <c r="X20" s="192">
        <f>SUM(T20:W20)</f>
        <v>0</v>
      </c>
      <c r="Y20" s="191" t="str">
        <f>IF(ISERROR(R20/X20-1),"         /0",IF(R20/X20&gt;5,"  *  ",(R20/X20-1)))</f>
        <v>         /0</v>
      </c>
    </row>
    <row r="21" spans="1:25" ht="19.5" customHeight="1">
      <c r="A21" s="198" t="s">
        <v>209</v>
      </c>
      <c r="B21" s="196">
        <v>0</v>
      </c>
      <c r="C21" s="193">
        <v>0</v>
      </c>
      <c r="D21" s="192">
        <v>313.152</v>
      </c>
      <c r="E21" s="244">
        <v>172.547</v>
      </c>
      <c r="F21" s="192">
        <f t="shared" si="1"/>
        <v>485.69899999999996</v>
      </c>
      <c r="G21" s="195">
        <f t="shared" si="2"/>
        <v>0.010810106413108278</v>
      </c>
      <c r="H21" s="196"/>
      <c r="I21" s="193"/>
      <c r="J21" s="192"/>
      <c r="K21" s="244"/>
      <c r="L21" s="192">
        <f t="shared" si="3"/>
        <v>0</v>
      </c>
      <c r="M21" s="368" t="str">
        <f t="shared" si="4"/>
        <v>         /0</v>
      </c>
      <c r="N21" s="373"/>
      <c r="O21" s="193"/>
      <c r="P21" s="192">
        <v>869.452</v>
      </c>
      <c r="Q21" s="244">
        <v>541.747</v>
      </c>
      <c r="R21" s="192">
        <f t="shared" si="5"/>
        <v>1411.199</v>
      </c>
      <c r="S21" s="388">
        <f t="shared" si="6"/>
        <v>0.015036942886450726</v>
      </c>
      <c r="T21" s="196"/>
      <c r="U21" s="193"/>
      <c r="V21" s="192"/>
      <c r="W21" s="244"/>
      <c r="X21" s="192">
        <f t="shared" si="7"/>
        <v>0</v>
      </c>
      <c r="Y21" s="191" t="str">
        <f t="shared" si="8"/>
        <v>         /0</v>
      </c>
    </row>
    <row r="22" spans="1:25" ht="19.5" customHeight="1">
      <c r="A22" s="198" t="s">
        <v>208</v>
      </c>
      <c r="B22" s="196">
        <v>0</v>
      </c>
      <c r="C22" s="193">
        <v>322.044</v>
      </c>
      <c r="D22" s="192">
        <v>0</v>
      </c>
      <c r="E22" s="244">
        <v>0</v>
      </c>
      <c r="F22" s="192">
        <f t="shared" si="1"/>
        <v>322.044</v>
      </c>
      <c r="G22" s="195">
        <f t="shared" si="2"/>
        <v>0.007167669502517078</v>
      </c>
      <c r="H22" s="196"/>
      <c r="I22" s="193">
        <v>204.018</v>
      </c>
      <c r="J22" s="192"/>
      <c r="K22" s="244"/>
      <c r="L22" s="192">
        <f t="shared" si="3"/>
        <v>204.018</v>
      </c>
      <c r="M22" s="368">
        <f t="shared" si="4"/>
        <v>0.5785077787254065</v>
      </c>
      <c r="N22" s="373"/>
      <c r="O22" s="193">
        <v>601.934</v>
      </c>
      <c r="P22" s="192"/>
      <c r="Q22" s="244"/>
      <c r="R22" s="192">
        <f t="shared" si="5"/>
        <v>601.934</v>
      </c>
      <c r="S22" s="388">
        <f t="shared" si="6"/>
        <v>0.006413870176646122</v>
      </c>
      <c r="T22" s="196"/>
      <c r="U22" s="193">
        <v>501.909</v>
      </c>
      <c r="V22" s="192"/>
      <c r="W22" s="244"/>
      <c r="X22" s="192">
        <f t="shared" si="7"/>
        <v>501.909</v>
      </c>
      <c r="Y22" s="191">
        <f t="shared" si="8"/>
        <v>0.1992891141621289</v>
      </c>
    </row>
    <row r="23" spans="1:25" ht="19.5" customHeight="1">
      <c r="A23" s="198" t="s">
        <v>211</v>
      </c>
      <c r="B23" s="196">
        <v>249.135</v>
      </c>
      <c r="C23" s="193">
        <v>0</v>
      </c>
      <c r="D23" s="192">
        <v>0</v>
      </c>
      <c r="E23" s="244">
        <v>0</v>
      </c>
      <c r="F23" s="192">
        <f>SUM(B23:E23)</f>
        <v>249.135</v>
      </c>
      <c r="G23" s="195">
        <f t="shared" si="2"/>
        <v>0.005544948334729392</v>
      </c>
      <c r="H23" s="196">
        <v>434.781</v>
      </c>
      <c r="I23" s="193">
        <v>61.948</v>
      </c>
      <c r="J23" s="192"/>
      <c r="K23" s="244"/>
      <c r="L23" s="192">
        <f>SUM(H23:K23)</f>
        <v>496.729</v>
      </c>
      <c r="M23" s="368">
        <f>IF(ISERROR(F23/L23-1),"         /0",(F23/L23-1))</f>
        <v>-0.4984488523923508</v>
      </c>
      <c r="N23" s="373">
        <v>530.077</v>
      </c>
      <c r="O23" s="193">
        <v>5.396</v>
      </c>
      <c r="P23" s="192"/>
      <c r="Q23" s="244"/>
      <c r="R23" s="192">
        <f>SUM(N23:Q23)</f>
        <v>535.473</v>
      </c>
      <c r="S23" s="388">
        <f t="shared" si="6"/>
        <v>0.005705699138276337</v>
      </c>
      <c r="T23" s="196">
        <v>1108.444</v>
      </c>
      <c r="U23" s="193">
        <v>127.92000000000002</v>
      </c>
      <c r="V23" s="192"/>
      <c r="W23" s="244"/>
      <c r="X23" s="192">
        <f>SUM(T23:W23)</f>
        <v>1236.364</v>
      </c>
      <c r="Y23" s="191">
        <f>IF(ISERROR(R23/X23-1),"         /0",IF(R23/X23&gt;5,"  *  ",(R23/X23-1)))</f>
        <v>-0.5668969656185396</v>
      </c>
    </row>
    <row r="24" spans="1:25" ht="19.5" customHeight="1">
      <c r="A24" s="198" t="s">
        <v>380</v>
      </c>
      <c r="B24" s="196">
        <v>0</v>
      </c>
      <c r="C24" s="193">
        <v>0</v>
      </c>
      <c r="D24" s="192">
        <v>78.75</v>
      </c>
      <c r="E24" s="244">
        <v>121.845</v>
      </c>
      <c r="F24" s="192">
        <f t="shared" si="1"/>
        <v>200.595</v>
      </c>
      <c r="G24" s="195">
        <f t="shared" si="2"/>
        <v>0.004464603171794579</v>
      </c>
      <c r="H24" s="196"/>
      <c r="I24" s="193"/>
      <c r="J24" s="192"/>
      <c r="K24" s="244"/>
      <c r="L24" s="192">
        <f t="shared" si="3"/>
        <v>0</v>
      </c>
      <c r="M24" s="368" t="str">
        <f t="shared" si="4"/>
        <v>         /0</v>
      </c>
      <c r="N24" s="373"/>
      <c r="O24" s="193"/>
      <c r="P24" s="192">
        <v>242.419</v>
      </c>
      <c r="Q24" s="244">
        <v>126.729</v>
      </c>
      <c r="R24" s="192">
        <f t="shared" si="5"/>
        <v>369.148</v>
      </c>
      <c r="S24" s="388">
        <f t="shared" si="6"/>
        <v>0.003933433479365782</v>
      </c>
      <c r="T24" s="196"/>
      <c r="U24" s="193"/>
      <c r="V24" s="192"/>
      <c r="W24" s="244"/>
      <c r="X24" s="192">
        <f t="shared" si="7"/>
        <v>0</v>
      </c>
      <c r="Y24" s="191" t="str">
        <f t="shared" si="8"/>
        <v>         /0</v>
      </c>
    </row>
    <row r="25" spans="1:25" ht="19.5" customHeight="1">
      <c r="A25" s="198" t="s">
        <v>190</v>
      </c>
      <c r="B25" s="196">
        <v>84.887</v>
      </c>
      <c r="C25" s="193">
        <v>74.465</v>
      </c>
      <c r="D25" s="192">
        <v>0</v>
      </c>
      <c r="E25" s="244">
        <v>0</v>
      </c>
      <c r="F25" s="192">
        <f t="shared" si="1"/>
        <v>159.352</v>
      </c>
      <c r="G25" s="195">
        <f t="shared" si="2"/>
        <v>0.0035466658921299624</v>
      </c>
      <c r="H25" s="196">
        <v>74.88600000000001</v>
      </c>
      <c r="I25" s="193">
        <v>94.674</v>
      </c>
      <c r="J25" s="192"/>
      <c r="K25" s="244"/>
      <c r="L25" s="192">
        <f t="shared" si="3"/>
        <v>169.56</v>
      </c>
      <c r="M25" s="368">
        <f t="shared" si="4"/>
        <v>-0.06020287803727298</v>
      </c>
      <c r="N25" s="373">
        <v>152.536</v>
      </c>
      <c r="O25" s="193">
        <v>142.675</v>
      </c>
      <c r="P25" s="192"/>
      <c r="Q25" s="244"/>
      <c r="R25" s="192">
        <f t="shared" si="5"/>
        <v>295.211</v>
      </c>
      <c r="S25" s="388">
        <f t="shared" si="6"/>
        <v>0.0031456023894943274</v>
      </c>
      <c r="T25" s="196">
        <v>165.166</v>
      </c>
      <c r="U25" s="193">
        <v>174.804</v>
      </c>
      <c r="V25" s="192"/>
      <c r="W25" s="244"/>
      <c r="X25" s="192">
        <f t="shared" si="7"/>
        <v>339.97</v>
      </c>
      <c r="Y25" s="191">
        <f t="shared" si="8"/>
        <v>-0.13165573432949973</v>
      </c>
    </row>
    <row r="26" spans="1:25" ht="19.5" customHeight="1">
      <c r="A26" s="198" t="s">
        <v>173</v>
      </c>
      <c r="B26" s="196">
        <v>78.776</v>
      </c>
      <c r="C26" s="193">
        <v>31.569000000000003</v>
      </c>
      <c r="D26" s="192">
        <v>0</v>
      </c>
      <c r="E26" s="244">
        <v>0</v>
      </c>
      <c r="F26" s="192">
        <f>SUM(B26:E26)</f>
        <v>110.345</v>
      </c>
      <c r="G26" s="195">
        <f>F26/$F$9</f>
        <v>0.002455926802720271</v>
      </c>
      <c r="H26" s="196">
        <v>205.33800000000002</v>
      </c>
      <c r="I26" s="193">
        <v>132.37</v>
      </c>
      <c r="J26" s="192"/>
      <c r="K26" s="244"/>
      <c r="L26" s="192">
        <f>SUM(H26:K26)</f>
        <v>337.708</v>
      </c>
      <c r="M26" s="368">
        <f>IF(ISERROR(F26/L26-1),"         /0",(F26/L26-1))</f>
        <v>-0.6732532246793088</v>
      </c>
      <c r="N26" s="373">
        <v>147.915</v>
      </c>
      <c r="O26" s="193">
        <v>54.928000000000004</v>
      </c>
      <c r="P26" s="192"/>
      <c r="Q26" s="244"/>
      <c r="R26" s="192">
        <f>SUM(N26:Q26)</f>
        <v>202.843</v>
      </c>
      <c r="S26" s="388">
        <f>R26/$R$9</f>
        <v>0.0021613809292072373</v>
      </c>
      <c r="T26" s="196">
        <v>390.44199999999995</v>
      </c>
      <c r="U26" s="193">
        <v>235.855</v>
      </c>
      <c r="V26" s="192"/>
      <c r="W26" s="244"/>
      <c r="X26" s="192">
        <f>SUM(T26:W26)</f>
        <v>626.2969999999999</v>
      </c>
      <c r="Y26" s="191">
        <f aca="true" t="shared" si="9" ref="Y26:Y32">IF(ISERROR(R26/X26-1),"         /0",IF(R26/X26&gt;5,"  *  ",(R26/X26-1)))</f>
        <v>-0.6761233089093512</v>
      </c>
    </row>
    <row r="27" spans="1:25" ht="19.5" customHeight="1">
      <c r="A27" s="198" t="s">
        <v>179</v>
      </c>
      <c r="B27" s="196">
        <v>58.606</v>
      </c>
      <c r="C27" s="193">
        <v>1.877</v>
      </c>
      <c r="D27" s="192">
        <v>0</v>
      </c>
      <c r="E27" s="244">
        <v>0</v>
      </c>
      <c r="F27" s="192">
        <f>SUM(B27:E27)</f>
        <v>60.483000000000004</v>
      </c>
      <c r="G27" s="195">
        <f>F27/$F$9</f>
        <v>0.001346158147708824</v>
      </c>
      <c r="H27" s="196">
        <v>111.5</v>
      </c>
      <c r="I27" s="193">
        <v>1.093</v>
      </c>
      <c r="J27" s="192"/>
      <c r="K27" s="244"/>
      <c r="L27" s="192">
        <f>SUM(H27:K27)</f>
        <v>112.593</v>
      </c>
      <c r="M27" s="368">
        <f>IF(ISERROR(F27/L27-1),"         /0",(F27/L27-1))</f>
        <v>-0.4628174042791292</v>
      </c>
      <c r="N27" s="373">
        <v>117.89599999999999</v>
      </c>
      <c r="O27" s="193">
        <v>4.905</v>
      </c>
      <c r="P27" s="192"/>
      <c r="Q27" s="244"/>
      <c r="R27" s="192">
        <f>SUM(N27:Q27)</f>
        <v>122.80099999999999</v>
      </c>
      <c r="S27" s="388">
        <f>R27/$R$9</f>
        <v>0.0013084983927844586</v>
      </c>
      <c r="T27" s="196">
        <v>244.65</v>
      </c>
      <c r="U27" s="193">
        <v>4.097</v>
      </c>
      <c r="V27" s="192"/>
      <c r="W27" s="244"/>
      <c r="X27" s="192">
        <f>SUM(T27:W27)</f>
        <v>248.747</v>
      </c>
      <c r="Y27" s="191">
        <f t="shared" si="9"/>
        <v>-0.5063216842816196</v>
      </c>
    </row>
    <row r="28" spans="1:25" ht="19.5" customHeight="1" thickBot="1">
      <c r="A28" s="198" t="s">
        <v>163</v>
      </c>
      <c r="B28" s="196">
        <v>21.378999999999998</v>
      </c>
      <c r="C28" s="193">
        <v>14.046999999999999</v>
      </c>
      <c r="D28" s="192">
        <v>0.1</v>
      </c>
      <c r="E28" s="244">
        <v>0.02</v>
      </c>
      <c r="F28" s="192">
        <f>SUM(B28:E28)</f>
        <v>35.546</v>
      </c>
      <c r="G28" s="195">
        <f>F28/$F$9</f>
        <v>0.0007911402793918598</v>
      </c>
      <c r="H28" s="196">
        <v>59.051</v>
      </c>
      <c r="I28" s="193">
        <v>19.465999999999998</v>
      </c>
      <c r="J28" s="192">
        <v>0.42000000000000004</v>
      </c>
      <c r="K28" s="244">
        <v>0.388</v>
      </c>
      <c r="L28" s="192">
        <f>SUM(H28:K28)</f>
        <v>79.325</v>
      </c>
      <c r="M28" s="368">
        <f>IF(ISERROR(F28/L28-1),"         /0",(F28/L28-1))</f>
        <v>-0.5518941065237946</v>
      </c>
      <c r="N28" s="373">
        <v>128.352</v>
      </c>
      <c r="O28" s="193">
        <v>25.275</v>
      </c>
      <c r="P28" s="192">
        <v>137.35897</v>
      </c>
      <c r="Q28" s="244">
        <v>93.684</v>
      </c>
      <c r="R28" s="192">
        <f>SUM(N28:Q28)</f>
        <v>384.66997000000003</v>
      </c>
      <c r="S28" s="388">
        <f>R28/$R$9</f>
        <v>0.004098826862138305</v>
      </c>
      <c r="T28" s="196">
        <v>111.091</v>
      </c>
      <c r="U28" s="193">
        <v>61.650999999999996</v>
      </c>
      <c r="V28" s="192">
        <v>0.92</v>
      </c>
      <c r="W28" s="244">
        <v>0.5579999999999999</v>
      </c>
      <c r="X28" s="192">
        <f>SUM(T28:W28)</f>
        <v>174.21999999999997</v>
      </c>
      <c r="Y28" s="191">
        <f t="shared" si="9"/>
        <v>1.20795528641947</v>
      </c>
    </row>
    <row r="29" spans="1:25" s="199" customFormat="1" ht="19.5" customHeight="1">
      <c r="A29" s="206" t="s">
        <v>58</v>
      </c>
      <c r="B29" s="203">
        <f>SUM(B30:B46)</f>
        <v>3596.683</v>
      </c>
      <c r="C29" s="202">
        <f>SUM(C30:C46)</f>
        <v>4327.080000000001</v>
      </c>
      <c r="D29" s="201">
        <f>SUM(D30:D46)</f>
        <v>51.984</v>
      </c>
      <c r="E29" s="273">
        <f>SUM(E30:E46)</f>
        <v>83.578</v>
      </c>
      <c r="F29" s="201">
        <f>SUM(B29:E29)</f>
        <v>8059.325000000002</v>
      </c>
      <c r="G29" s="204">
        <f>F29/$F$9</f>
        <v>0.1793747997583357</v>
      </c>
      <c r="H29" s="203">
        <f>SUM(H30:H46)</f>
        <v>3486.132999999999</v>
      </c>
      <c r="I29" s="202">
        <f>SUM(I30:I46)</f>
        <v>4044.459</v>
      </c>
      <c r="J29" s="201">
        <f>SUM(J30:J46)</f>
        <v>364.786</v>
      </c>
      <c r="K29" s="273">
        <f>SUM(K30:K46)</f>
        <v>275.715</v>
      </c>
      <c r="L29" s="201">
        <f>SUM(H29:K29)</f>
        <v>8171.092999999999</v>
      </c>
      <c r="M29" s="367">
        <f>IF(ISERROR(F29/L29-1),"         /0",(F29/L29-1))</f>
        <v>-0.013678463823627696</v>
      </c>
      <c r="N29" s="372">
        <f>SUM(N30:N46)</f>
        <v>6800.657999999999</v>
      </c>
      <c r="O29" s="202">
        <f>SUM(O30:O46)</f>
        <v>8366.764</v>
      </c>
      <c r="P29" s="201">
        <f>SUM(P30:P46)</f>
        <v>277.178</v>
      </c>
      <c r="Q29" s="273">
        <f>SUM(Q30:Q46)</f>
        <v>94.64000000000001</v>
      </c>
      <c r="R29" s="201">
        <f>SUM(N29:Q29)</f>
        <v>15539.239999999998</v>
      </c>
      <c r="S29" s="387">
        <f>R29/$R$9</f>
        <v>0.1655774021798843</v>
      </c>
      <c r="T29" s="203">
        <f>SUM(T30:T46)</f>
        <v>6514.962999999998</v>
      </c>
      <c r="U29" s="202">
        <f>SUM(U30:U46)</f>
        <v>8213.148</v>
      </c>
      <c r="V29" s="201">
        <f>SUM(V30:V46)</f>
        <v>395.756</v>
      </c>
      <c r="W29" s="273">
        <f>SUM(W30:W46)</f>
        <v>476.998</v>
      </c>
      <c r="X29" s="201">
        <f>SUM(T29:W29)</f>
        <v>15600.864999999996</v>
      </c>
      <c r="Y29" s="200">
        <f t="shared" si="9"/>
        <v>-0.0039501014847572735</v>
      </c>
    </row>
    <row r="30" spans="1:25" ht="19.5" customHeight="1">
      <c r="A30" s="213" t="s">
        <v>169</v>
      </c>
      <c r="B30" s="210">
        <v>1365.124</v>
      </c>
      <c r="C30" s="208">
        <v>1358.9600000000003</v>
      </c>
      <c r="D30" s="209">
        <v>0</v>
      </c>
      <c r="E30" s="256">
        <v>0</v>
      </c>
      <c r="F30" s="209">
        <f>SUM(B30:E30)</f>
        <v>2724.0840000000003</v>
      </c>
      <c r="G30" s="211">
        <f>F30/$F$9</f>
        <v>0.0606293978744977</v>
      </c>
      <c r="H30" s="210">
        <v>1568.71</v>
      </c>
      <c r="I30" s="208">
        <v>1185.5490000000002</v>
      </c>
      <c r="J30" s="209"/>
      <c r="K30" s="208"/>
      <c r="L30" s="209">
        <f>SUM(H30:K30)</f>
        <v>2754.259</v>
      </c>
      <c r="M30" s="369">
        <f>IF(ISERROR(F30/L30-1),"         /0",(F30/L30-1))</f>
        <v>-0.010955759788748853</v>
      </c>
      <c r="N30" s="374">
        <v>2452.2590000000005</v>
      </c>
      <c r="O30" s="208">
        <v>2298.227</v>
      </c>
      <c r="P30" s="209"/>
      <c r="Q30" s="208"/>
      <c r="R30" s="209">
        <f>SUM(N30:Q30)</f>
        <v>4750.486000000001</v>
      </c>
      <c r="S30" s="389">
        <f>R30/$R$9</f>
        <v>0.050618507145260005</v>
      </c>
      <c r="T30" s="210">
        <v>2829.9619999999995</v>
      </c>
      <c r="U30" s="208">
        <v>2594.075</v>
      </c>
      <c r="V30" s="209"/>
      <c r="W30" s="256"/>
      <c r="X30" s="209">
        <f>SUM(T30:W30)</f>
        <v>5424.036999999999</v>
      </c>
      <c r="Y30" s="207">
        <f t="shared" si="9"/>
        <v>-0.12417890954652389</v>
      </c>
    </row>
    <row r="31" spans="1:25" ht="19.5" customHeight="1">
      <c r="A31" s="213" t="s">
        <v>151</v>
      </c>
      <c r="B31" s="210">
        <v>1031.219</v>
      </c>
      <c r="C31" s="208">
        <v>1187.1160000000002</v>
      </c>
      <c r="D31" s="209">
        <v>0</v>
      </c>
      <c r="E31" s="256">
        <v>0</v>
      </c>
      <c r="F31" s="209">
        <f>SUM(B31:E31)</f>
        <v>2218.335</v>
      </c>
      <c r="G31" s="211">
        <f>F31/$F$9</f>
        <v>0.04937304258382775</v>
      </c>
      <c r="H31" s="210">
        <v>680.222</v>
      </c>
      <c r="I31" s="208">
        <v>685.7250000000001</v>
      </c>
      <c r="J31" s="209">
        <v>0</v>
      </c>
      <c r="K31" s="208">
        <v>0</v>
      </c>
      <c r="L31" s="209">
        <f>SUM(H31:K31)</f>
        <v>1365.9470000000001</v>
      </c>
      <c r="M31" s="369">
        <f>IF(ISERROR(F31/L31-1),"         /0",(F31/L31-1))</f>
        <v>0.6240271401452617</v>
      </c>
      <c r="N31" s="374">
        <v>1929.8419999999996</v>
      </c>
      <c r="O31" s="208">
        <v>2330.0889999999995</v>
      </c>
      <c r="P31" s="209">
        <v>0</v>
      </c>
      <c r="Q31" s="208">
        <v>0</v>
      </c>
      <c r="R31" s="209">
        <f>SUM(N31:Q31)</f>
        <v>4259.930999999999</v>
      </c>
      <c r="S31" s="389">
        <f>R31/$R$9</f>
        <v>0.045391428953124896</v>
      </c>
      <c r="T31" s="210">
        <v>1465.1589999999999</v>
      </c>
      <c r="U31" s="208">
        <v>1457.022</v>
      </c>
      <c r="V31" s="209">
        <v>0</v>
      </c>
      <c r="W31" s="208">
        <v>0</v>
      </c>
      <c r="X31" s="209">
        <f>SUM(T31:W31)</f>
        <v>2922.1809999999996</v>
      </c>
      <c r="Y31" s="207">
        <f t="shared" si="9"/>
        <v>0.4577916289237385</v>
      </c>
    </row>
    <row r="32" spans="1:25" ht="19.5" customHeight="1">
      <c r="A32" s="213" t="s">
        <v>175</v>
      </c>
      <c r="B32" s="210">
        <v>309.943</v>
      </c>
      <c r="C32" s="208">
        <v>831.794</v>
      </c>
      <c r="D32" s="209">
        <v>0</v>
      </c>
      <c r="E32" s="256">
        <v>0</v>
      </c>
      <c r="F32" s="209">
        <f>SUM(B32:E32)</f>
        <v>1141.737</v>
      </c>
      <c r="G32" s="211">
        <f>F32/$F$9</f>
        <v>0.025411414200529562</v>
      </c>
      <c r="H32" s="210">
        <v>281.162</v>
      </c>
      <c r="I32" s="208">
        <v>742.728</v>
      </c>
      <c r="J32" s="209"/>
      <c r="K32" s="208"/>
      <c r="L32" s="209">
        <f>SUM(H32:K32)</f>
        <v>1023.8899999999999</v>
      </c>
      <c r="M32" s="369">
        <f>IF(ISERROR(F32/L32-1),"         /0",(F32/L32-1))</f>
        <v>0.11509732490794922</v>
      </c>
      <c r="N32" s="374">
        <v>720.077</v>
      </c>
      <c r="O32" s="208">
        <v>1742.1100000000001</v>
      </c>
      <c r="P32" s="209"/>
      <c r="Q32" s="208"/>
      <c r="R32" s="209">
        <f>SUM(N32:Q32)</f>
        <v>2462.187</v>
      </c>
      <c r="S32" s="389">
        <f>R32/$R$9</f>
        <v>0.02623567993937173</v>
      </c>
      <c r="T32" s="210">
        <v>521.8019999999999</v>
      </c>
      <c r="U32" s="208">
        <v>1539.531</v>
      </c>
      <c r="V32" s="209"/>
      <c r="W32" s="208"/>
      <c r="X32" s="209">
        <f>SUM(T32:W32)</f>
        <v>2061.3329999999996</v>
      </c>
      <c r="Y32" s="207">
        <f t="shared" si="9"/>
        <v>0.19446348552126236</v>
      </c>
    </row>
    <row r="33" spans="1:25" ht="19.5" customHeight="1">
      <c r="A33" s="213" t="s">
        <v>206</v>
      </c>
      <c r="B33" s="210">
        <v>208.31</v>
      </c>
      <c r="C33" s="208">
        <v>85.174</v>
      </c>
      <c r="D33" s="209">
        <v>0</v>
      </c>
      <c r="E33" s="256">
        <v>0</v>
      </c>
      <c r="F33" s="209">
        <f aca="true" t="shared" si="10" ref="F33:F44">SUM(B33:E33)</f>
        <v>293.48400000000004</v>
      </c>
      <c r="G33" s="211">
        <f aca="true" t="shared" si="11" ref="G33:G44">F33/$F$9</f>
        <v>0.006532015241012789</v>
      </c>
      <c r="H33" s="210">
        <v>108.745</v>
      </c>
      <c r="I33" s="208">
        <v>139.071</v>
      </c>
      <c r="J33" s="209"/>
      <c r="K33" s="208"/>
      <c r="L33" s="209">
        <f aca="true" t="shared" si="12" ref="L33:L44">SUM(H33:K33)</f>
        <v>247.816</v>
      </c>
      <c r="M33" s="369">
        <f aca="true" t="shared" si="13" ref="M33:M44">IF(ISERROR(F33/L33-1),"         /0",(F33/L33-1))</f>
        <v>0.18428188656099698</v>
      </c>
      <c r="N33" s="374">
        <v>365.71</v>
      </c>
      <c r="O33" s="208">
        <v>187.198</v>
      </c>
      <c r="P33" s="209"/>
      <c r="Q33" s="208"/>
      <c r="R33" s="209">
        <f aca="true" t="shared" si="14" ref="R33:R44">SUM(N33:Q33)</f>
        <v>552.908</v>
      </c>
      <c r="S33" s="389">
        <f aca="true" t="shared" si="15" ref="S33:S44">R33/$R$9</f>
        <v>0.00589147669284183</v>
      </c>
      <c r="T33" s="210">
        <v>174.07</v>
      </c>
      <c r="U33" s="208">
        <v>210.64499999999998</v>
      </c>
      <c r="V33" s="209"/>
      <c r="W33" s="208"/>
      <c r="X33" s="209">
        <f aca="true" t="shared" si="16" ref="X33:X44">SUM(T33:W33)</f>
        <v>384.715</v>
      </c>
      <c r="Y33" s="207">
        <f aca="true" t="shared" si="17" ref="Y33:Y44">IF(ISERROR(R33/X33-1),"         /0",IF(R33/X33&gt;5,"  *  ",(R33/X33-1)))</f>
        <v>0.4371885681608465</v>
      </c>
    </row>
    <row r="34" spans="1:25" ht="19.5" customHeight="1">
      <c r="A34" s="213" t="s">
        <v>171</v>
      </c>
      <c r="B34" s="210">
        <v>57.724000000000004</v>
      </c>
      <c r="C34" s="208">
        <v>193.505</v>
      </c>
      <c r="D34" s="209">
        <v>0</v>
      </c>
      <c r="E34" s="256">
        <v>0</v>
      </c>
      <c r="F34" s="209">
        <f t="shared" si="10"/>
        <v>251.22899999999998</v>
      </c>
      <c r="G34" s="211">
        <f t="shared" si="11"/>
        <v>0.005591554077852291</v>
      </c>
      <c r="H34" s="210">
        <v>84.79599999999999</v>
      </c>
      <c r="I34" s="208">
        <v>184.46200000000002</v>
      </c>
      <c r="J34" s="209"/>
      <c r="K34" s="208"/>
      <c r="L34" s="209">
        <f t="shared" si="12"/>
        <v>269.25800000000004</v>
      </c>
      <c r="M34" s="369">
        <f t="shared" si="13"/>
        <v>-0.06695808481085075</v>
      </c>
      <c r="N34" s="374">
        <v>122.51499999999999</v>
      </c>
      <c r="O34" s="208">
        <v>379.39200000000005</v>
      </c>
      <c r="P34" s="209"/>
      <c r="Q34" s="208"/>
      <c r="R34" s="209">
        <f t="shared" si="14"/>
        <v>501.90700000000004</v>
      </c>
      <c r="S34" s="389">
        <f t="shared" si="15"/>
        <v>0.005348038719776463</v>
      </c>
      <c r="T34" s="210">
        <v>168.191</v>
      </c>
      <c r="U34" s="208">
        <v>376.06000000000006</v>
      </c>
      <c r="V34" s="209"/>
      <c r="W34" s="208"/>
      <c r="X34" s="209">
        <f t="shared" si="16"/>
        <v>544.2510000000001</v>
      </c>
      <c r="Y34" s="207">
        <f t="shared" si="17"/>
        <v>-0.07780233752441434</v>
      </c>
    </row>
    <row r="35" spans="1:25" ht="19.5" customHeight="1">
      <c r="A35" s="213" t="s">
        <v>152</v>
      </c>
      <c r="B35" s="210">
        <v>155.793</v>
      </c>
      <c r="C35" s="208">
        <v>79.284</v>
      </c>
      <c r="D35" s="209">
        <v>0</v>
      </c>
      <c r="E35" s="256">
        <v>0</v>
      </c>
      <c r="F35" s="209">
        <f aca="true" t="shared" si="18" ref="F35:F40">SUM(B35:E35)</f>
        <v>235.077</v>
      </c>
      <c r="G35" s="211">
        <f aca="true" t="shared" si="19" ref="G35:G40">F35/$F$9</f>
        <v>0.005232062213993142</v>
      </c>
      <c r="H35" s="210">
        <v>0</v>
      </c>
      <c r="I35" s="208">
        <v>0</v>
      </c>
      <c r="J35" s="209"/>
      <c r="K35" s="208"/>
      <c r="L35" s="209">
        <f aca="true" t="shared" si="20" ref="L35:L40">SUM(H35:K35)</f>
        <v>0</v>
      </c>
      <c r="M35" s="369" t="str">
        <f aca="true" t="shared" si="21" ref="M35:M40">IF(ISERROR(F35/L35-1),"         /0",(F35/L35-1))</f>
        <v>         /0</v>
      </c>
      <c r="N35" s="374">
        <v>331.798</v>
      </c>
      <c r="O35" s="208">
        <v>142.214</v>
      </c>
      <c r="P35" s="209"/>
      <c r="Q35" s="208"/>
      <c r="R35" s="209">
        <f aca="true" t="shared" si="22" ref="R35:R40">SUM(N35:Q35)</f>
        <v>474.012</v>
      </c>
      <c r="S35" s="389">
        <f aca="true" t="shared" si="23" ref="S35:S40">R35/$R$9</f>
        <v>0.005050805287909275</v>
      </c>
      <c r="T35" s="210">
        <v>0</v>
      </c>
      <c r="U35" s="208">
        <v>0</v>
      </c>
      <c r="V35" s="209"/>
      <c r="W35" s="208"/>
      <c r="X35" s="209">
        <f aca="true" t="shared" si="24" ref="X35:X40">SUM(T35:W35)</f>
        <v>0</v>
      </c>
      <c r="Y35" s="207" t="str">
        <f aca="true" t="shared" si="25" ref="Y35:Y40">IF(ISERROR(R35/X35-1),"         /0",IF(R35/X35&gt;5,"  *  ",(R35/X35-1)))</f>
        <v>         /0</v>
      </c>
    </row>
    <row r="36" spans="1:25" ht="19.5" customHeight="1">
      <c r="A36" s="213" t="s">
        <v>166</v>
      </c>
      <c r="B36" s="210">
        <v>104.841</v>
      </c>
      <c r="C36" s="208">
        <v>66.794</v>
      </c>
      <c r="D36" s="209">
        <v>0</v>
      </c>
      <c r="E36" s="256">
        <v>0</v>
      </c>
      <c r="F36" s="209">
        <f t="shared" si="18"/>
        <v>171.635</v>
      </c>
      <c r="G36" s="211">
        <f t="shared" si="19"/>
        <v>0.003820046189540928</v>
      </c>
      <c r="H36" s="210">
        <v>155.578</v>
      </c>
      <c r="I36" s="208">
        <v>341.879</v>
      </c>
      <c r="J36" s="209"/>
      <c r="K36" s="208"/>
      <c r="L36" s="209">
        <f t="shared" si="20"/>
        <v>497.457</v>
      </c>
      <c r="M36" s="369">
        <f t="shared" si="21"/>
        <v>-0.6549752038869692</v>
      </c>
      <c r="N36" s="374">
        <v>264.471</v>
      </c>
      <c r="O36" s="208">
        <v>158.144</v>
      </c>
      <c r="P36" s="209"/>
      <c r="Q36" s="208"/>
      <c r="R36" s="209">
        <f t="shared" si="22"/>
        <v>422.615</v>
      </c>
      <c r="S36" s="389">
        <f t="shared" si="23"/>
        <v>0.004503147761554092</v>
      </c>
      <c r="T36" s="210">
        <v>220.89100000000002</v>
      </c>
      <c r="U36" s="208">
        <v>460.675</v>
      </c>
      <c r="V36" s="209"/>
      <c r="W36" s="208"/>
      <c r="X36" s="209">
        <f t="shared" si="24"/>
        <v>681.566</v>
      </c>
      <c r="Y36" s="207">
        <f t="shared" si="25"/>
        <v>-0.3799353254123592</v>
      </c>
    </row>
    <row r="37" spans="1:25" ht="19.5" customHeight="1">
      <c r="A37" s="213" t="s">
        <v>172</v>
      </c>
      <c r="B37" s="210">
        <v>98.653</v>
      </c>
      <c r="C37" s="208">
        <v>57.369</v>
      </c>
      <c r="D37" s="209">
        <v>0</v>
      </c>
      <c r="E37" s="256">
        <v>0</v>
      </c>
      <c r="F37" s="209">
        <f t="shared" si="18"/>
        <v>156.022</v>
      </c>
      <c r="G37" s="211">
        <f t="shared" si="19"/>
        <v>0.0034725507418915413</v>
      </c>
      <c r="H37" s="210">
        <v>146.517</v>
      </c>
      <c r="I37" s="208">
        <v>93.276</v>
      </c>
      <c r="J37" s="209"/>
      <c r="K37" s="208"/>
      <c r="L37" s="209">
        <f t="shared" si="20"/>
        <v>239.793</v>
      </c>
      <c r="M37" s="369">
        <f t="shared" si="21"/>
        <v>-0.3493471452461081</v>
      </c>
      <c r="N37" s="374">
        <v>161.164</v>
      </c>
      <c r="O37" s="208">
        <v>106.00900000000001</v>
      </c>
      <c r="P37" s="209"/>
      <c r="Q37" s="208"/>
      <c r="R37" s="209">
        <f t="shared" si="22"/>
        <v>267.173</v>
      </c>
      <c r="S37" s="389">
        <f t="shared" si="23"/>
        <v>0.002846845230050262</v>
      </c>
      <c r="T37" s="210">
        <v>257.892</v>
      </c>
      <c r="U37" s="208">
        <v>199.59899999999996</v>
      </c>
      <c r="V37" s="209"/>
      <c r="W37" s="208"/>
      <c r="X37" s="209">
        <f t="shared" si="24"/>
        <v>457.491</v>
      </c>
      <c r="Y37" s="207">
        <f t="shared" si="25"/>
        <v>-0.41600381209685</v>
      </c>
    </row>
    <row r="38" spans="1:25" ht="19.5" customHeight="1">
      <c r="A38" s="213" t="s">
        <v>188</v>
      </c>
      <c r="B38" s="210">
        <v>96.332</v>
      </c>
      <c r="C38" s="208">
        <v>48.27</v>
      </c>
      <c r="D38" s="209">
        <v>0</v>
      </c>
      <c r="E38" s="256">
        <v>0</v>
      </c>
      <c r="F38" s="209">
        <f t="shared" si="18"/>
        <v>144.602</v>
      </c>
      <c r="G38" s="211">
        <f t="shared" si="19"/>
        <v>0.003218378064497319</v>
      </c>
      <c r="H38" s="210">
        <v>38.754</v>
      </c>
      <c r="I38" s="208">
        <v>103.03500000000001</v>
      </c>
      <c r="J38" s="209"/>
      <c r="K38" s="208"/>
      <c r="L38" s="209">
        <f t="shared" si="20"/>
        <v>141.78900000000002</v>
      </c>
      <c r="M38" s="369">
        <f t="shared" si="21"/>
        <v>0.019839338735726963</v>
      </c>
      <c r="N38" s="374">
        <v>154.25799999999998</v>
      </c>
      <c r="O38" s="208">
        <v>79.20500000000001</v>
      </c>
      <c r="P38" s="209"/>
      <c r="Q38" s="208"/>
      <c r="R38" s="209">
        <f t="shared" si="22"/>
        <v>233.463</v>
      </c>
      <c r="S38" s="389">
        <f t="shared" si="23"/>
        <v>0.0024876504285359083</v>
      </c>
      <c r="T38" s="210">
        <v>63.747</v>
      </c>
      <c r="U38" s="208">
        <v>188.34900000000002</v>
      </c>
      <c r="V38" s="209"/>
      <c r="W38" s="208"/>
      <c r="X38" s="209">
        <f t="shared" si="24"/>
        <v>252.096</v>
      </c>
      <c r="Y38" s="207">
        <f t="shared" si="25"/>
        <v>-0.07391231911652707</v>
      </c>
    </row>
    <row r="39" spans="1:25" ht="19.5" customHeight="1">
      <c r="A39" s="213" t="s">
        <v>192</v>
      </c>
      <c r="B39" s="210">
        <v>53.696</v>
      </c>
      <c r="C39" s="208">
        <v>82.68</v>
      </c>
      <c r="D39" s="209">
        <v>0</v>
      </c>
      <c r="E39" s="256">
        <v>0</v>
      </c>
      <c r="F39" s="209">
        <f t="shared" si="18"/>
        <v>136.376</v>
      </c>
      <c r="G39" s="211">
        <f t="shared" si="19"/>
        <v>0.0030352936122867344</v>
      </c>
      <c r="H39" s="210"/>
      <c r="I39" s="208"/>
      <c r="J39" s="209"/>
      <c r="K39" s="208"/>
      <c r="L39" s="209">
        <f t="shared" si="20"/>
        <v>0</v>
      </c>
      <c r="M39" s="369" t="str">
        <f t="shared" si="21"/>
        <v>         /0</v>
      </c>
      <c r="N39" s="374">
        <v>53.696</v>
      </c>
      <c r="O39" s="208">
        <v>82.68</v>
      </c>
      <c r="P39" s="209"/>
      <c r="Q39" s="208"/>
      <c r="R39" s="209">
        <f t="shared" si="22"/>
        <v>136.376</v>
      </c>
      <c r="S39" s="389">
        <f t="shared" si="23"/>
        <v>0.0014531459582118498</v>
      </c>
      <c r="T39" s="210"/>
      <c r="U39" s="208"/>
      <c r="V39" s="209"/>
      <c r="W39" s="208"/>
      <c r="X39" s="209">
        <f t="shared" si="24"/>
        <v>0</v>
      </c>
      <c r="Y39" s="207" t="str">
        <f t="shared" si="25"/>
        <v>         /0</v>
      </c>
    </row>
    <row r="40" spans="1:25" ht="19.5" customHeight="1">
      <c r="A40" s="213" t="s">
        <v>201</v>
      </c>
      <c r="B40" s="210">
        <v>0</v>
      </c>
      <c r="C40" s="208">
        <v>0</v>
      </c>
      <c r="D40" s="209">
        <v>51.984</v>
      </c>
      <c r="E40" s="256">
        <v>67.19</v>
      </c>
      <c r="F40" s="209">
        <f t="shared" si="18"/>
        <v>119.174</v>
      </c>
      <c r="G40" s="211">
        <f t="shared" si="19"/>
        <v>0.002652432106460516</v>
      </c>
      <c r="H40" s="210"/>
      <c r="I40" s="208"/>
      <c r="J40" s="209">
        <v>74.48</v>
      </c>
      <c r="K40" s="208">
        <v>117.904</v>
      </c>
      <c r="L40" s="209">
        <f t="shared" si="20"/>
        <v>192.38400000000001</v>
      </c>
      <c r="M40" s="369">
        <f t="shared" si="21"/>
        <v>-0.38054100133067204</v>
      </c>
      <c r="N40" s="374"/>
      <c r="O40" s="208"/>
      <c r="P40" s="209">
        <v>111.92</v>
      </c>
      <c r="Q40" s="208">
        <v>74.48</v>
      </c>
      <c r="R40" s="209">
        <f t="shared" si="22"/>
        <v>186.4</v>
      </c>
      <c r="S40" s="389">
        <f t="shared" si="23"/>
        <v>0.0019861735687414853</v>
      </c>
      <c r="T40" s="210"/>
      <c r="U40" s="208"/>
      <c r="V40" s="209">
        <v>74.48</v>
      </c>
      <c r="W40" s="208">
        <v>276.013</v>
      </c>
      <c r="X40" s="209">
        <f t="shared" si="24"/>
        <v>350.493</v>
      </c>
      <c r="Y40" s="207">
        <f t="shared" si="25"/>
        <v>-0.46817768115197733</v>
      </c>
    </row>
    <row r="41" spans="1:25" ht="19.5" customHeight="1">
      <c r="A41" s="213" t="s">
        <v>199</v>
      </c>
      <c r="B41" s="210">
        <v>0</v>
      </c>
      <c r="C41" s="208">
        <v>94.351</v>
      </c>
      <c r="D41" s="209">
        <v>0</v>
      </c>
      <c r="E41" s="256">
        <v>0</v>
      </c>
      <c r="F41" s="209">
        <f t="shared" si="10"/>
        <v>94.351</v>
      </c>
      <c r="G41" s="211">
        <f t="shared" si="11"/>
        <v>0.002099951513557119</v>
      </c>
      <c r="H41" s="210"/>
      <c r="I41" s="208">
        <v>222.465</v>
      </c>
      <c r="J41" s="209"/>
      <c r="K41" s="208"/>
      <c r="L41" s="209">
        <f t="shared" si="12"/>
        <v>222.465</v>
      </c>
      <c r="M41" s="369">
        <f t="shared" si="13"/>
        <v>-0.5758838468972647</v>
      </c>
      <c r="N41" s="374"/>
      <c r="O41" s="208">
        <v>243.09199999999998</v>
      </c>
      <c r="P41" s="209"/>
      <c r="Q41" s="208"/>
      <c r="R41" s="209">
        <f t="shared" si="14"/>
        <v>243.09199999999998</v>
      </c>
      <c r="S41" s="389">
        <f t="shared" si="15"/>
        <v>0.002590251637191551</v>
      </c>
      <c r="T41" s="210"/>
      <c r="U41" s="208">
        <v>425.659</v>
      </c>
      <c r="V41" s="209"/>
      <c r="W41" s="208"/>
      <c r="X41" s="209">
        <f t="shared" si="16"/>
        <v>425.659</v>
      </c>
      <c r="Y41" s="207">
        <f t="shared" si="17"/>
        <v>-0.42890435771356883</v>
      </c>
    </row>
    <row r="42" spans="1:25" ht="19.5" customHeight="1">
      <c r="A42" s="213" t="s">
        <v>203</v>
      </c>
      <c r="B42" s="210">
        <v>1.436</v>
      </c>
      <c r="C42" s="208">
        <v>90.47800000000001</v>
      </c>
      <c r="D42" s="209">
        <v>0</v>
      </c>
      <c r="E42" s="256">
        <v>0</v>
      </c>
      <c r="F42" s="209">
        <f t="shared" si="10"/>
        <v>91.91400000000002</v>
      </c>
      <c r="G42" s="211">
        <f t="shared" si="11"/>
        <v>0.002045711687391645</v>
      </c>
      <c r="H42" s="210">
        <v>0</v>
      </c>
      <c r="I42" s="208"/>
      <c r="J42" s="209"/>
      <c r="K42" s="208"/>
      <c r="L42" s="209">
        <f t="shared" si="12"/>
        <v>0</v>
      </c>
      <c r="M42" s="369" t="str">
        <f t="shared" si="13"/>
        <v>         /0</v>
      </c>
      <c r="N42" s="374">
        <v>34.389</v>
      </c>
      <c r="O42" s="208">
        <v>173.704</v>
      </c>
      <c r="P42" s="209"/>
      <c r="Q42" s="208"/>
      <c r="R42" s="209">
        <f t="shared" si="14"/>
        <v>208.09300000000002</v>
      </c>
      <c r="S42" s="389">
        <f t="shared" si="15"/>
        <v>0.002217321976610096</v>
      </c>
      <c r="T42" s="210">
        <v>0</v>
      </c>
      <c r="U42" s="208"/>
      <c r="V42" s="209"/>
      <c r="W42" s="208"/>
      <c r="X42" s="209">
        <f t="shared" si="16"/>
        <v>0</v>
      </c>
      <c r="Y42" s="207" t="str">
        <f t="shared" si="17"/>
        <v>         /0</v>
      </c>
    </row>
    <row r="43" spans="1:25" ht="19.5" customHeight="1">
      <c r="A43" s="213" t="s">
        <v>195</v>
      </c>
      <c r="B43" s="210">
        <v>24.429</v>
      </c>
      <c r="C43" s="208">
        <v>46.25</v>
      </c>
      <c r="D43" s="209">
        <v>0</v>
      </c>
      <c r="E43" s="256">
        <v>0</v>
      </c>
      <c r="F43" s="209">
        <f t="shared" si="10"/>
        <v>70.679</v>
      </c>
      <c r="G43" s="211">
        <f t="shared" si="11"/>
        <v>0.0015730884996100055</v>
      </c>
      <c r="H43" s="210">
        <v>0</v>
      </c>
      <c r="I43" s="208">
        <v>0</v>
      </c>
      <c r="J43" s="209"/>
      <c r="K43" s="208"/>
      <c r="L43" s="209">
        <f t="shared" si="12"/>
        <v>0</v>
      </c>
      <c r="M43" s="369" t="str">
        <f t="shared" si="13"/>
        <v>         /0</v>
      </c>
      <c r="N43" s="374">
        <v>54.364</v>
      </c>
      <c r="O43" s="208">
        <v>92.5</v>
      </c>
      <c r="P43" s="209"/>
      <c r="Q43" s="208"/>
      <c r="R43" s="209">
        <f t="shared" si="14"/>
        <v>146.864</v>
      </c>
      <c r="S43" s="389">
        <f t="shared" si="15"/>
        <v>0.00156490018776636</v>
      </c>
      <c r="T43" s="210">
        <v>0</v>
      </c>
      <c r="U43" s="208">
        <v>0</v>
      </c>
      <c r="V43" s="209"/>
      <c r="W43" s="208"/>
      <c r="X43" s="209">
        <f t="shared" si="16"/>
        <v>0</v>
      </c>
      <c r="Y43" s="207" t="str">
        <f t="shared" si="17"/>
        <v>         /0</v>
      </c>
    </row>
    <row r="44" spans="1:25" ht="19.5" customHeight="1">
      <c r="A44" s="213" t="s">
        <v>178</v>
      </c>
      <c r="B44" s="210">
        <v>44.85</v>
      </c>
      <c r="C44" s="208">
        <v>13.842</v>
      </c>
      <c r="D44" s="209">
        <v>0</v>
      </c>
      <c r="E44" s="256">
        <v>0</v>
      </c>
      <c r="F44" s="209">
        <f t="shared" si="10"/>
        <v>58.692</v>
      </c>
      <c r="G44" s="211">
        <f t="shared" si="11"/>
        <v>0.0013062962155535652</v>
      </c>
      <c r="H44" s="210">
        <v>86.033</v>
      </c>
      <c r="I44" s="208">
        <v>43.288000000000004</v>
      </c>
      <c r="J44" s="209"/>
      <c r="K44" s="208"/>
      <c r="L44" s="209">
        <f t="shared" si="12"/>
        <v>129.321</v>
      </c>
      <c r="M44" s="369">
        <f t="shared" si="13"/>
        <v>-0.546152597026005</v>
      </c>
      <c r="N44" s="374">
        <v>74.699</v>
      </c>
      <c r="O44" s="208">
        <v>38.314</v>
      </c>
      <c r="P44" s="209"/>
      <c r="Q44" s="208"/>
      <c r="R44" s="209">
        <f t="shared" si="14"/>
        <v>113.013</v>
      </c>
      <c r="S44" s="389">
        <f t="shared" si="15"/>
        <v>0.0012042029695503297</v>
      </c>
      <c r="T44" s="210">
        <v>154.02999999999997</v>
      </c>
      <c r="U44" s="208">
        <v>75.79599999999999</v>
      </c>
      <c r="V44" s="209"/>
      <c r="W44" s="208"/>
      <c r="X44" s="209">
        <f t="shared" si="16"/>
        <v>229.82599999999996</v>
      </c>
      <c r="Y44" s="207">
        <f t="shared" si="17"/>
        <v>-0.5082671238241103</v>
      </c>
    </row>
    <row r="45" spans="1:25" ht="19.5" customHeight="1">
      <c r="A45" s="213" t="s">
        <v>213</v>
      </c>
      <c r="B45" s="210">
        <v>0</v>
      </c>
      <c r="C45" s="208">
        <v>55.484</v>
      </c>
      <c r="D45" s="209">
        <v>0</v>
      </c>
      <c r="E45" s="256">
        <v>0</v>
      </c>
      <c r="F45" s="209">
        <f>SUM(B45:E45)</f>
        <v>55.484</v>
      </c>
      <c r="G45" s="211">
        <f>F45/$F$9</f>
        <v>0.0012348963951436995</v>
      </c>
      <c r="H45" s="210"/>
      <c r="I45" s="208"/>
      <c r="J45" s="209"/>
      <c r="K45" s="208"/>
      <c r="L45" s="209">
        <f>SUM(H45:K45)</f>
        <v>0</v>
      </c>
      <c r="M45" s="369" t="str">
        <f>IF(ISERROR(F45/L45-1),"         /0",(F45/L45-1))</f>
        <v>         /0</v>
      </c>
      <c r="N45" s="374"/>
      <c r="O45" s="208">
        <v>55.484</v>
      </c>
      <c r="P45" s="209"/>
      <c r="Q45" s="208"/>
      <c r="R45" s="209">
        <f>SUM(N45:Q45)</f>
        <v>55.484</v>
      </c>
      <c r="S45" s="389">
        <f>R45/$R$9</f>
        <v>0.0005912062998286082</v>
      </c>
      <c r="T45" s="210"/>
      <c r="U45" s="208"/>
      <c r="V45" s="209"/>
      <c r="W45" s="208"/>
      <c r="X45" s="209">
        <f>SUM(T45:W45)</f>
        <v>0</v>
      </c>
      <c r="Y45" s="207" t="str">
        <f>IF(ISERROR(R45/X45-1),"         /0",IF(R45/X45&gt;5,"  *  ",(R45/X45-1)))</f>
        <v>         /0</v>
      </c>
    </row>
    <row r="46" spans="1:25" ht="19.5" customHeight="1" thickBot="1">
      <c r="A46" s="213" t="s">
        <v>163</v>
      </c>
      <c r="B46" s="210">
        <v>44.33299999999999</v>
      </c>
      <c r="C46" s="208">
        <v>35.729000000000006</v>
      </c>
      <c r="D46" s="209">
        <v>0</v>
      </c>
      <c r="E46" s="256">
        <v>16.388</v>
      </c>
      <c r="F46" s="209">
        <f>SUM(B46:E46)</f>
        <v>96.45</v>
      </c>
      <c r="G46" s="211">
        <f>F46/$F$9</f>
        <v>0.0021466685406893848</v>
      </c>
      <c r="H46" s="210">
        <v>335.61600000000004</v>
      </c>
      <c r="I46" s="208">
        <v>302.981</v>
      </c>
      <c r="J46" s="209">
        <v>290.306</v>
      </c>
      <c r="K46" s="208">
        <v>157.81099999999998</v>
      </c>
      <c r="L46" s="209">
        <f>SUM(H46:K46)</f>
        <v>1086.714</v>
      </c>
      <c r="M46" s="369">
        <f>IF(ISERROR(F46/L46-1),"         /0",(F46/L46-1))</f>
        <v>-0.9112461972515308</v>
      </c>
      <c r="N46" s="374">
        <v>81.416</v>
      </c>
      <c r="O46" s="208">
        <v>258.402</v>
      </c>
      <c r="P46" s="209">
        <v>165.258</v>
      </c>
      <c r="Q46" s="208">
        <v>20.160000000000004</v>
      </c>
      <c r="R46" s="209">
        <f>SUM(N46:Q46)</f>
        <v>525.236</v>
      </c>
      <c r="S46" s="389">
        <f>R46/$R$9</f>
        <v>0.005596619423559564</v>
      </c>
      <c r="T46" s="210">
        <v>659.219</v>
      </c>
      <c r="U46" s="208">
        <v>685.737</v>
      </c>
      <c r="V46" s="209">
        <v>321.27599999999995</v>
      </c>
      <c r="W46" s="208">
        <v>200.985</v>
      </c>
      <c r="X46" s="209">
        <f>SUM(T46:W46)</f>
        <v>1867.217</v>
      </c>
      <c r="Y46" s="207">
        <f>IF(ISERROR(R46/X46-1),"         /0",IF(R46/X46&gt;5,"  *  ",(R46/X46-1)))</f>
        <v>-0.7187065027792698</v>
      </c>
    </row>
    <row r="47" spans="1:25" s="199" customFormat="1" ht="19.5" customHeight="1">
      <c r="A47" s="206" t="s">
        <v>57</v>
      </c>
      <c r="B47" s="203">
        <f>SUM(B48:B56)</f>
        <v>1552.402</v>
      </c>
      <c r="C47" s="202">
        <f>SUM(C48:C56)</f>
        <v>978.1360000000001</v>
      </c>
      <c r="D47" s="201">
        <f>SUM(D48:D56)</f>
        <v>97.468</v>
      </c>
      <c r="E47" s="202">
        <f>SUM(E48:E56)</f>
        <v>12.109</v>
      </c>
      <c r="F47" s="201">
        <f>SUM(B47:E47)</f>
        <v>2640.115</v>
      </c>
      <c r="G47" s="204">
        <f>F47/$F$9</f>
        <v>0.0587605164779902</v>
      </c>
      <c r="H47" s="203">
        <f>SUM(H48:H56)</f>
        <v>3018.035</v>
      </c>
      <c r="I47" s="202">
        <f>SUM(I48:I56)</f>
        <v>1502.0639999999999</v>
      </c>
      <c r="J47" s="201">
        <f>SUM(J48:J56)</f>
        <v>610.775</v>
      </c>
      <c r="K47" s="202">
        <f>SUM(K48:K56)</f>
        <v>5.879</v>
      </c>
      <c r="L47" s="201">
        <f>SUM(H47:K47)</f>
        <v>5136.753</v>
      </c>
      <c r="M47" s="367">
        <f>IF(ISERROR(F47/L47-1),"         /0",(F47/L47-1))</f>
        <v>-0.4860342710657881</v>
      </c>
      <c r="N47" s="372">
        <f>SUM(N48:N56)</f>
        <v>2984.247000000001</v>
      </c>
      <c r="O47" s="202">
        <f>SUM(O48:O56)</f>
        <v>2557.3220000000006</v>
      </c>
      <c r="P47" s="201">
        <f>SUM(P48:P56)</f>
        <v>97.468</v>
      </c>
      <c r="Q47" s="202">
        <f>SUM(Q48:Q56)</f>
        <v>12.109</v>
      </c>
      <c r="R47" s="201">
        <f>SUM(N47:Q47)</f>
        <v>5651.146000000002</v>
      </c>
      <c r="S47" s="387">
        <f>R47/$R$9</f>
        <v>0.06021543357456637</v>
      </c>
      <c r="T47" s="203">
        <f>SUM(T48:T56)</f>
        <v>5792.2080000000005</v>
      </c>
      <c r="U47" s="202">
        <f>SUM(U48:U56)</f>
        <v>2827.42</v>
      </c>
      <c r="V47" s="201">
        <f>SUM(V48:V56)</f>
        <v>610.775</v>
      </c>
      <c r="W47" s="202">
        <f>SUM(W48:W56)</f>
        <v>5.879</v>
      </c>
      <c r="X47" s="201">
        <f>SUM(T47:W47)</f>
        <v>9236.282000000001</v>
      </c>
      <c r="Y47" s="200">
        <f>IF(ISERROR(R47/X47-1),"         /0",IF(R47/X47&gt;5,"  *  ",(R47/X47-1)))</f>
        <v>-0.38815791895483476</v>
      </c>
    </row>
    <row r="48" spans="1:25" ht="19.5" customHeight="1">
      <c r="A48" s="213" t="s">
        <v>207</v>
      </c>
      <c r="B48" s="210">
        <v>553.644</v>
      </c>
      <c r="C48" s="208">
        <v>86.792</v>
      </c>
      <c r="D48" s="209">
        <v>96.968</v>
      </c>
      <c r="E48" s="208">
        <v>11.984</v>
      </c>
      <c r="F48" s="209">
        <f>SUM(B48:E48)</f>
        <v>749.388</v>
      </c>
      <c r="G48" s="211">
        <f>F48/$F$9</f>
        <v>0.01667898024230313</v>
      </c>
      <c r="H48" s="210">
        <v>1000.325</v>
      </c>
      <c r="I48" s="208">
        <v>39.1</v>
      </c>
      <c r="J48" s="209">
        <v>610.775</v>
      </c>
      <c r="K48" s="208">
        <v>5.879</v>
      </c>
      <c r="L48" s="209">
        <f>SUM(H48:K48)</f>
        <v>1656.0789999999997</v>
      </c>
      <c r="M48" s="369">
        <f>IF(ISERROR(F48/L48-1),"         /0",(F48/L48-1))</f>
        <v>-0.5474926015002907</v>
      </c>
      <c r="N48" s="374">
        <v>1083.871</v>
      </c>
      <c r="O48" s="208">
        <v>155.594</v>
      </c>
      <c r="P48" s="209">
        <v>96.968</v>
      </c>
      <c r="Q48" s="208">
        <v>11.984</v>
      </c>
      <c r="R48" s="209">
        <f>SUM(N48:Q48)</f>
        <v>1348.4170000000001</v>
      </c>
      <c r="S48" s="389">
        <f>R48/$R$9</f>
        <v>0.014367973203013345</v>
      </c>
      <c r="T48" s="210">
        <v>2225.906</v>
      </c>
      <c r="U48" s="208">
        <v>142.325</v>
      </c>
      <c r="V48" s="209">
        <v>610.775</v>
      </c>
      <c r="W48" s="208">
        <v>5.879</v>
      </c>
      <c r="X48" s="192">
        <f>SUM(T48:W48)</f>
        <v>2984.8849999999998</v>
      </c>
      <c r="Y48" s="207">
        <f>IF(ISERROR(R48/X48-1),"         /0",IF(R48/X48&gt;5,"  *  ",(R48/X48-1)))</f>
        <v>-0.548251607683378</v>
      </c>
    </row>
    <row r="49" spans="1:25" ht="19.5" customHeight="1">
      <c r="A49" s="213" t="s">
        <v>180</v>
      </c>
      <c r="B49" s="210">
        <v>229.725</v>
      </c>
      <c r="C49" s="208">
        <v>365.294</v>
      </c>
      <c r="D49" s="209">
        <v>0</v>
      </c>
      <c r="E49" s="208">
        <v>0</v>
      </c>
      <c r="F49" s="209">
        <f>SUM(B49:E49)</f>
        <v>595.019</v>
      </c>
      <c r="G49" s="211">
        <f>F49/$F$9</f>
        <v>0.013243219993908316</v>
      </c>
      <c r="H49" s="210">
        <v>220.018</v>
      </c>
      <c r="I49" s="208">
        <v>330.296</v>
      </c>
      <c r="J49" s="209"/>
      <c r="K49" s="208"/>
      <c r="L49" s="209">
        <f>SUM(H49:K49)</f>
        <v>550.314</v>
      </c>
      <c r="M49" s="369">
        <f>IF(ISERROR(F49/L49-1),"         /0",(F49/L49-1))</f>
        <v>0.08123544013054373</v>
      </c>
      <c r="N49" s="374">
        <v>415.526</v>
      </c>
      <c r="O49" s="208">
        <v>708.194</v>
      </c>
      <c r="P49" s="209"/>
      <c r="Q49" s="208"/>
      <c r="R49" s="209">
        <f>SUM(N49:Q49)</f>
        <v>1123.72</v>
      </c>
      <c r="S49" s="389">
        <f>R49/$R$9</f>
        <v>0.011973728340483807</v>
      </c>
      <c r="T49" s="210">
        <v>419.548</v>
      </c>
      <c r="U49" s="208">
        <v>616.491</v>
      </c>
      <c r="V49" s="209"/>
      <c r="W49" s="208"/>
      <c r="X49" s="192">
        <f>SUM(T49:W49)</f>
        <v>1036.039</v>
      </c>
      <c r="Y49" s="207">
        <f>IF(ISERROR(R49/X49-1),"         /0",IF(R49/X49&gt;5,"  *  ",(R49/X49-1)))</f>
        <v>0.08463098396875024</v>
      </c>
    </row>
    <row r="50" spans="1:25" ht="19.5" customHeight="1">
      <c r="A50" s="213" t="s">
        <v>151</v>
      </c>
      <c r="B50" s="210">
        <v>335.96099999999996</v>
      </c>
      <c r="C50" s="208">
        <v>0</v>
      </c>
      <c r="D50" s="209">
        <v>0</v>
      </c>
      <c r="E50" s="208">
        <v>0</v>
      </c>
      <c r="F50" s="209">
        <f>SUM(B50:E50)</f>
        <v>335.96099999999996</v>
      </c>
      <c r="G50" s="211">
        <f>F50/$F$9</f>
        <v>0.007477417414189179</v>
      </c>
      <c r="H50" s="210">
        <v>79.339</v>
      </c>
      <c r="I50" s="208">
        <v>592.4639999999999</v>
      </c>
      <c r="J50" s="209">
        <v>0</v>
      </c>
      <c r="K50" s="208">
        <v>0</v>
      </c>
      <c r="L50" s="209">
        <f>SUM(H50:K50)</f>
        <v>671.8029999999999</v>
      </c>
      <c r="M50" s="369">
        <f>IF(ISERROR(F50/L50-1),"         /0",(F50/L50-1))</f>
        <v>-0.49991143236931057</v>
      </c>
      <c r="N50" s="374">
        <v>693.538</v>
      </c>
      <c r="O50" s="208">
        <v>578.972</v>
      </c>
      <c r="P50" s="209">
        <v>0</v>
      </c>
      <c r="Q50" s="208">
        <v>0</v>
      </c>
      <c r="R50" s="209">
        <f>SUM(N50:Q50)</f>
        <v>1272.51</v>
      </c>
      <c r="S50" s="389">
        <f>R50/$R$9</f>
        <v>0.013559150901068816</v>
      </c>
      <c r="T50" s="210">
        <v>147.504</v>
      </c>
      <c r="U50" s="208">
        <v>1059.164</v>
      </c>
      <c r="V50" s="209">
        <v>0</v>
      </c>
      <c r="W50" s="208">
        <v>0</v>
      </c>
      <c r="X50" s="192">
        <f>SUM(T50:W50)</f>
        <v>1206.668</v>
      </c>
      <c r="Y50" s="207">
        <f>IF(ISERROR(R50/X50-1),"         /0",IF(R50/X50&gt;5,"  *  ",(R50/X50-1)))</f>
        <v>0.05456513307720101</v>
      </c>
    </row>
    <row r="51" spans="1:25" ht="19.5" customHeight="1">
      <c r="A51" s="213" t="s">
        <v>185</v>
      </c>
      <c r="B51" s="210">
        <v>86.866</v>
      </c>
      <c r="C51" s="208">
        <v>193.36399999999998</v>
      </c>
      <c r="D51" s="209">
        <v>0</v>
      </c>
      <c r="E51" s="208">
        <v>0</v>
      </c>
      <c r="F51" s="209">
        <f>SUM(B51:E51)</f>
        <v>280.22999999999996</v>
      </c>
      <c r="G51" s="211">
        <f>F51/$F$9</f>
        <v>0.00623702358898275</v>
      </c>
      <c r="H51" s="210">
        <v>115.663</v>
      </c>
      <c r="I51" s="208">
        <v>224.999</v>
      </c>
      <c r="J51" s="209"/>
      <c r="K51" s="208"/>
      <c r="L51" s="209">
        <f>SUM(H51:K51)</f>
        <v>340.662</v>
      </c>
      <c r="M51" s="369">
        <f>IF(ISERROR(F51/L51-1),"         /0",(F51/L51-1))</f>
        <v>-0.17739577645877735</v>
      </c>
      <c r="N51" s="374">
        <v>182.519</v>
      </c>
      <c r="O51" s="208">
        <v>401.39799999999997</v>
      </c>
      <c r="P51" s="209"/>
      <c r="Q51" s="208"/>
      <c r="R51" s="209">
        <f>SUM(N51:Q51)</f>
        <v>583.9169999999999</v>
      </c>
      <c r="S51" s="389">
        <f>R51/$R$9</f>
        <v>0.006221891157397112</v>
      </c>
      <c r="T51" s="210">
        <v>216.767</v>
      </c>
      <c r="U51" s="208">
        <v>425.651</v>
      </c>
      <c r="V51" s="209"/>
      <c r="W51" s="208"/>
      <c r="X51" s="192">
        <f>SUM(T51:W51)</f>
        <v>642.418</v>
      </c>
      <c r="Y51" s="207">
        <f>IF(ISERROR(R51/X51-1),"         /0",IF(R51/X51&gt;5,"  *  ",(R51/X51-1)))</f>
        <v>-0.09106376222335</v>
      </c>
    </row>
    <row r="52" spans="1:25" ht="19.5" customHeight="1">
      <c r="A52" s="213" t="s">
        <v>184</v>
      </c>
      <c r="B52" s="210">
        <v>11.027</v>
      </c>
      <c r="C52" s="208">
        <v>214.728</v>
      </c>
      <c r="D52" s="209">
        <v>0</v>
      </c>
      <c r="E52" s="208">
        <v>0</v>
      </c>
      <c r="F52" s="209">
        <f>SUM(B52:E52)</f>
        <v>225.755</v>
      </c>
      <c r="G52" s="211">
        <f>F52/$F$9</f>
        <v>0.005024584306929311</v>
      </c>
      <c r="H52" s="210">
        <v>3.845</v>
      </c>
      <c r="I52" s="208">
        <v>185.267</v>
      </c>
      <c r="J52" s="209"/>
      <c r="K52" s="208"/>
      <c r="L52" s="209">
        <f>SUM(H52:K52)</f>
        <v>189.112</v>
      </c>
      <c r="M52" s="369">
        <f>IF(ISERROR(F52/L52-1),"         /0",(F52/L52-1))</f>
        <v>0.19376348407293031</v>
      </c>
      <c r="N52" s="374">
        <v>17.817999999999998</v>
      </c>
      <c r="O52" s="208">
        <v>410.62300000000005</v>
      </c>
      <c r="P52" s="209"/>
      <c r="Q52" s="208"/>
      <c r="R52" s="209">
        <f>SUM(N52:Q52)</f>
        <v>428.44100000000003</v>
      </c>
      <c r="S52" s="389">
        <f>R52/$R$9</f>
        <v>0.004565226341014864</v>
      </c>
      <c r="T52" s="210">
        <v>7.9559999999999995</v>
      </c>
      <c r="U52" s="208">
        <v>365.248</v>
      </c>
      <c r="V52" s="209"/>
      <c r="W52" s="208"/>
      <c r="X52" s="192">
        <f>SUM(T52:W52)</f>
        <v>373.204</v>
      </c>
      <c r="Y52" s="207">
        <f>IF(ISERROR(R52/X52-1),"         /0",IF(R52/X52&gt;5,"  *  ",(R52/X52-1)))</f>
        <v>0.1480075240351122</v>
      </c>
    </row>
    <row r="53" spans="1:25" ht="19.5" customHeight="1">
      <c r="A53" s="213" t="s">
        <v>189</v>
      </c>
      <c r="B53" s="210">
        <v>100.989</v>
      </c>
      <c r="C53" s="208">
        <v>117.94800000000001</v>
      </c>
      <c r="D53" s="209">
        <v>0</v>
      </c>
      <c r="E53" s="208">
        <v>0</v>
      </c>
      <c r="F53" s="209">
        <f>SUM(B53:E53)</f>
        <v>218.937</v>
      </c>
      <c r="G53" s="211">
        <f>F53/$F$9</f>
        <v>0.004872837431756473</v>
      </c>
      <c r="H53" s="210"/>
      <c r="I53" s="208"/>
      <c r="J53" s="209"/>
      <c r="K53" s="208"/>
      <c r="L53" s="209">
        <f>SUM(H53:K53)</f>
        <v>0</v>
      </c>
      <c r="M53" s="369" t="str">
        <f>IF(ISERROR(F53/L53-1),"         /0",(F53/L53-1))</f>
        <v>         /0</v>
      </c>
      <c r="N53" s="374">
        <v>231.11900000000003</v>
      </c>
      <c r="O53" s="208">
        <v>231.26</v>
      </c>
      <c r="P53" s="209"/>
      <c r="Q53" s="208"/>
      <c r="R53" s="209">
        <f>SUM(N53:Q53)</f>
        <v>462.379</v>
      </c>
      <c r="S53" s="389">
        <f>R53/$R$9</f>
        <v>0.004926850582302141</v>
      </c>
      <c r="T53" s="210"/>
      <c r="U53" s="208"/>
      <c r="V53" s="209"/>
      <c r="W53" s="208"/>
      <c r="X53" s="192">
        <f>SUM(T53:W53)</f>
        <v>0</v>
      </c>
      <c r="Y53" s="207" t="str">
        <f>IF(ISERROR(R53/X53-1),"         /0",IF(R53/X53&gt;5,"  *  ",(R53/X53-1)))</f>
        <v>         /0</v>
      </c>
    </row>
    <row r="54" spans="1:25" ht="19.5" customHeight="1">
      <c r="A54" s="213" t="s">
        <v>213</v>
      </c>
      <c r="B54" s="210">
        <v>136.415</v>
      </c>
      <c r="C54" s="208">
        <v>0</v>
      </c>
      <c r="D54" s="209">
        <v>0</v>
      </c>
      <c r="E54" s="208">
        <v>0</v>
      </c>
      <c r="F54" s="209">
        <f>SUM(B54:E54)</f>
        <v>136.415</v>
      </c>
      <c r="G54" s="211">
        <f>F54/$F$9</f>
        <v>0.003036161627559797</v>
      </c>
      <c r="H54" s="210">
        <v>153.892</v>
      </c>
      <c r="I54" s="208">
        <v>75.609</v>
      </c>
      <c r="J54" s="209"/>
      <c r="K54" s="208"/>
      <c r="L54" s="209">
        <f>SUM(H54:K54)</f>
        <v>229.50099999999998</v>
      </c>
      <c r="M54" s="369">
        <f>IF(ISERROR(F54/L54-1),"         /0",(F54/L54-1))</f>
        <v>-0.40560171851103044</v>
      </c>
      <c r="N54" s="374">
        <v>170.379</v>
      </c>
      <c r="O54" s="208">
        <v>7.828</v>
      </c>
      <c r="P54" s="209"/>
      <c r="Q54" s="208"/>
      <c r="R54" s="209">
        <f>SUM(N54:Q54)</f>
        <v>178.207</v>
      </c>
      <c r="S54" s="389">
        <f>R54/$R$9</f>
        <v>0.0018988735684802244</v>
      </c>
      <c r="T54" s="210">
        <v>235.675</v>
      </c>
      <c r="U54" s="208">
        <v>117.214</v>
      </c>
      <c r="V54" s="209"/>
      <c r="W54" s="208"/>
      <c r="X54" s="192">
        <f>SUM(T54:W54)</f>
        <v>352.889</v>
      </c>
      <c r="Y54" s="207">
        <f>IF(ISERROR(R54/X54-1),"         /0",IF(R54/X54&gt;5,"  *  ",(R54/X54-1)))</f>
        <v>-0.49500551164813866</v>
      </c>
    </row>
    <row r="55" spans="1:25" ht="19.5" customHeight="1">
      <c r="A55" s="213" t="s">
        <v>197</v>
      </c>
      <c r="B55" s="210">
        <v>68.34299999999999</v>
      </c>
      <c r="C55" s="208">
        <v>0</v>
      </c>
      <c r="D55" s="209">
        <v>0</v>
      </c>
      <c r="E55" s="208">
        <v>0</v>
      </c>
      <c r="F55" s="209">
        <f>SUM(B55:E55)</f>
        <v>68.34299999999999</v>
      </c>
      <c r="G55" s="211">
        <f>F55/$F$9</f>
        <v>0.001521096610433744</v>
      </c>
      <c r="H55" s="210">
        <v>44.5</v>
      </c>
      <c r="I55" s="208">
        <v>54.329</v>
      </c>
      <c r="J55" s="209"/>
      <c r="K55" s="208"/>
      <c r="L55" s="209">
        <f>SUM(H55:K55)</f>
        <v>98.82900000000001</v>
      </c>
      <c r="M55" s="369">
        <f>IF(ISERROR(F55/L55-1),"         /0",(F55/L55-1))</f>
        <v>-0.30847220957411303</v>
      </c>
      <c r="N55" s="374">
        <v>129.59</v>
      </c>
      <c r="O55" s="208">
        <v>63.443</v>
      </c>
      <c r="P55" s="209"/>
      <c r="Q55" s="208"/>
      <c r="R55" s="209">
        <f>SUM(N55:Q55)</f>
        <v>193.03300000000002</v>
      </c>
      <c r="S55" s="389">
        <f>R55/$R$9</f>
        <v>0.0020568510863458967</v>
      </c>
      <c r="T55" s="210">
        <v>82.52800000000002</v>
      </c>
      <c r="U55" s="208">
        <v>101.327</v>
      </c>
      <c r="V55" s="209"/>
      <c r="W55" s="208"/>
      <c r="X55" s="192">
        <f>SUM(T55:W55)</f>
        <v>183.85500000000002</v>
      </c>
      <c r="Y55" s="207">
        <f>IF(ISERROR(R55/X55-1),"         /0",IF(R55/X55&gt;5,"  *  ",(R55/X55-1)))</f>
        <v>0.04991977373473655</v>
      </c>
    </row>
    <row r="56" spans="1:25" ht="19.5" customHeight="1" thickBot="1">
      <c r="A56" s="213" t="s">
        <v>163</v>
      </c>
      <c r="B56" s="210">
        <v>29.432000000000002</v>
      </c>
      <c r="C56" s="208">
        <v>0.01</v>
      </c>
      <c r="D56" s="209">
        <v>0.5</v>
      </c>
      <c r="E56" s="208">
        <v>0.125</v>
      </c>
      <c r="F56" s="209">
        <f>SUM(B56:E56)</f>
        <v>30.067000000000004</v>
      </c>
      <c r="G56" s="211">
        <f>F56/$F$9</f>
        <v>0.0006691952619275038</v>
      </c>
      <c r="H56" s="210">
        <v>1400.453</v>
      </c>
      <c r="I56" s="208"/>
      <c r="J56" s="209"/>
      <c r="K56" s="208"/>
      <c r="L56" s="209">
        <f>SUM(H56:K56)</f>
        <v>1400.453</v>
      </c>
      <c r="M56" s="369">
        <f aca="true" t="shared" si="26" ref="M56:M80">IF(ISERROR(F56/L56-1),"         /0",(F56/L56-1))</f>
        <v>-0.9785305183394231</v>
      </c>
      <c r="N56" s="374">
        <v>59.88700000000001</v>
      </c>
      <c r="O56" s="208">
        <v>0.01</v>
      </c>
      <c r="P56" s="209">
        <v>0.5</v>
      </c>
      <c r="Q56" s="208">
        <v>0.125</v>
      </c>
      <c r="R56" s="209">
        <f>SUM(N56:Q56)</f>
        <v>60.522000000000006</v>
      </c>
      <c r="S56" s="389">
        <f>R56/$R$9</f>
        <v>0.0006448883944601512</v>
      </c>
      <c r="T56" s="210">
        <v>2456.324</v>
      </c>
      <c r="U56" s="208">
        <v>0</v>
      </c>
      <c r="V56" s="209"/>
      <c r="W56" s="208"/>
      <c r="X56" s="192">
        <f>SUM(T56:W56)</f>
        <v>2456.324</v>
      </c>
      <c r="Y56" s="207">
        <f>IF(ISERROR(R56/X56-1),"         /0",IF(R56/X56&gt;5,"  *  ",(R56/X56-1)))</f>
        <v>-0.9753607423124963</v>
      </c>
    </row>
    <row r="57" spans="1:25" s="199" customFormat="1" ht="19.5" customHeight="1">
      <c r="A57" s="206" t="s">
        <v>56</v>
      </c>
      <c r="B57" s="203">
        <f>SUM(B58:B73)</f>
        <v>2576.011</v>
      </c>
      <c r="C57" s="202">
        <f>SUM(C58:C73)</f>
        <v>1586.973</v>
      </c>
      <c r="D57" s="201">
        <f>SUM(D58:D73)</f>
        <v>13</v>
      </c>
      <c r="E57" s="202">
        <f>SUM(E58:E73)</f>
        <v>4.35</v>
      </c>
      <c r="F57" s="201">
        <f>SUM(B57:E57)</f>
        <v>4180.334000000001</v>
      </c>
      <c r="G57" s="204">
        <f>F57/$F$9</f>
        <v>0.09304086560263577</v>
      </c>
      <c r="H57" s="203">
        <f>SUM(H58:H73)</f>
        <v>2327.611</v>
      </c>
      <c r="I57" s="202">
        <f>SUM(I58:I73)</f>
        <v>1859.7910000000004</v>
      </c>
      <c r="J57" s="201">
        <f>SUM(J58:J73)</f>
        <v>65.697</v>
      </c>
      <c r="K57" s="202">
        <f>SUM(K58:K73)</f>
        <v>71.451</v>
      </c>
      <c r="L57" s="201">
        <f>SUM(H57:K57)</f>
        <v>4324.55</v>
      </c>
      <c r="M57" s="367">
        <f t="shared" si="26"/>
        <v>-0.03334820964030927</v>
      </c>
      <c r="N57" s="372">
        <f>SUM(N58:N73)</f>
        <v>5118.045999999999</v>
      </c>
      <c r="O57" s="202">
        <f>SUM(O58:O73)</f>
        <v>3245.8780000000006</v>
      </c>
      <c r="P57" s="201">
        <f>SUM(P58:P73)</f>
        <v>16.716</v>
      </c>
      <c r="Q57" s="202">
        <f>SUM(Q58:Q73)</f>
        <v>4.35</v>
      </c>
      <c r="R57" s="201">
        <f>SUM(N57:Q57)</f>
        <v>8384.99</v>
      </c>
      <c r="S57" s="387">
        <f>R57/$R$9</f>
        <v>0.08934573772618919</v>
      </c>
      <c r="T57" s="203">
        <f>SUM(T58:T73)</f>
        <v>4579.592000000001</v>
      </c>
      <c r="U57" s="202">
        <f>SUM(U58:U73)</f>
        <v>3421.9919999999997</v>
      </c>
      <c r="V57" s="201">
        <f>SUM(V58:V73)</f>
        <v>100.72300000000001</v>
      </c>
      <c r="W57" s="202">
        <f>SUM(W58:W73)</f>
        <v>140.465</v>
      </c>
      <c r="X57" s="201">
        <f>SUM(T57:W57)</f>
        <v>8242.772</v>
      </c>
      <c r="Y57" s="200">
        <f>IF(ISERROR(R57/X57-1),"         /0",IF(R57/X57&gt;5,"  *  ",(R57/X57-1)))</f>
        <v>0.01725366175359433</v>
      </c>
    </row>
    <row r="58" spans="1:25" s="183" customFormat="1" ht="19.5" customHeight="1">
      <c r="A58" s="198" t="s">
        <v>156</v>
      </c>
      <c r="B58" s="196">
        <v>439.74500000000006</v>
      </c>
      <c r="C58" s="193">
        <v>151.251</v>
      </c>
      <c r="D58" s="192">
        <v>0</v>
      </c>
      <c r="E58" s="193">
        <v>0</v>
      </c>
      <c r="F58" s="192">
        <f>SUM(B58:E58)</f>
        <v>590.9960000000001</v>
      </c>
      <c r="G58" s="195">
        <f>F58/$F$9</f>
        <v>0.013153680879971631</v>
      </c>
      <c r="H58" s="196">
        <v>140.085</v>
      </c>
      <c r="I58" s="193">
        <v>93.52299999999998</v>
      </c>
      <c r="J58" s="192"/>
      <c r="K58" s="193"/>
      <c r="L58" s="192">
        <f>SUM(H58:K58)</f>
        <v>233.608</v>
      </c>
      <c r="M58" s="368">
        <f t="shared" si="26"/>
        <v>1.5298619910277047</v>
      </c>
      <c r="N58" s="373">
        <v>763.886</v>
      </c>
      <c r="O58" s="193">
        <v>266.972</v>
      </c>
      <c r="P58" s="192"/>
      <c r="Q58" s="193"/>
      <c r="R58" s="192">
        <f>SUM(N58:Q58)</f>
        <v>1030.858</v>
      </c>
      <c r="S58" s="388">
        <f>R58/$R$9</f>
        <v>0.010984243094022048</v>
      </c>
      <c r="T58" s="196">
        <v>353.1620000000001</v>
      </c>
      <c r="U58" s="193">
        <v>195.95499999999998</v>
      </c>
      <c r="V58" s="192"/>
      <c r="W58" s="193"/>
      <c r="X58" s="192">
        <f>SUM(T58:W58)</f>
        <v>549.1170000000001</v>
      </c>
      <c r="Y58" s="191">
        <f>IF(ISERROR(R58/X58-1),"         /0",IF(R58/X58&gt;5,"  *  ",(R58/X58-1)))</f>
        <v>0.8773011944631104</v>
      </c>
    </row>
    <row r="59" spans="1:25" s="183" customFormat="1" ht="19.5" customHeight="1">
      <c r="A59" s="198" t="s">
        <v>206</v>
      </c>
      <c r="B59" s="196">
        <v>377.45000000000005</v>
      </c>
      <c r="C59" s="193">
        <v>191.769</v>
      </c>
      <c r="D59" s="192">
        <v>0</v>
      </c>
      <c r="E59" s="193">
        <v>0</v>
      </c>
      <c r="F59" s="192">
        <f>SUM(B59:E59)</f>
        <v>569.219</v>
      </c>
      <c r="G59" s="195">
        <f>F59/$F$9</f>
        <v>0.01266899450557461</v>
      </c>
      <c r="H59" s="196">
        <v>209.777</v>
      </c>
      <c r="I59" s="193">
        <v>177.98600000000002</v>
      </c>
      <c r="J59" s="192"/>
      <c r="K59" s="193"/>
      <c r="L59" s="192">
        <f>SUM(H59:K59)</f>
        <v>387.76300000000003</v>
      </c>
      <c r="M59" s="368">
        <f t="shared" si="26"/>
        <v>0.4679559421605466</v>
      </c>
      <c r="N59" s="373">
        <v>752.7810000000001</v>
      </c>
      <c r="O59" s="193">
        <v>417.54600000000005</v>
      </c>
      <c r="P59" s="192"/>
      <c r="Q59" s="193"/>
      <c r="R59" s="192">
        <f>SUM(N59:Q59)</f>
        <v>1170.3270000000002</v>
      </c>
      <c r="S59" s="388">
        <f>R59/$R$9</f>
        <v>0.012470346320732385</v>
      </c>
      <c r="T59" s="196">
        <v>336.978</v>
      </c>
      <c r="U59" s="193">
        <v>266.246</v>
      </c>
      <c r="V59" s="192"/>
      <c r="W59" s="193"/>
      <c r="X59" s="192">
        <f>SUM(T59:W59)</f>
        <v>603.2239999999999</v>
      </c>
      <c r="Y59" s="191">
        <f>IF(ISERROR(R59/X59-1),"         /0",IF(R59/X59&gt;5,"  *  ",(R59/X59-1)))</f>
        <v>0.9401200880601575</v>
      </c>
    </row>
    <row r="60" spans="1:25" s="183" customFormat="1" ht="19.5" customHeight="1">
      <c r="A60" s="198" t="s">
        <v>164</v>
      </c>
      <c r="B60" s="196">
        <v>341.45</v>
      </c>
      <c r="C60" s="193">
        <v>209.554</v>
      </c>
      <c r="D60" s="192">
        <v>0</v>
      </c>
      <c r="E60" s="193">
        <v>0</v>
      </c>
      <c r="F60" s="192">
        <f aca="true" t="shared" si="27" ref="F60:F70">SUM(B60:E60)</f>
        <v>551.004</v>
      </c>
      <c r="G60" s="195">
        <f aca="true" t="shared" si="28" ref="G60:G70">F60/$F$9</f>
        <v>0.012263586859450636</v>
      </c>
      <c r="H60" s="196">
        <v>519.118</v>
      </c>
      <c r="I60" s="193">
        <v>460.829</v>
      </c>
      <c r="J60" s="192"/>
      <c r="K60" s="193"/>
      <c r="L60" s="192">
        <f aca="true" t="shared" si="29" ref="L60:L70">SUM(H60:K60)</f>
        <v>979.9470000000001</v>
      </c>
      <c r="M60" s="368">
        <f t="shared" si="26"/>
        <v>-0.43772061142082175</v>
      </c>
      <c r="N60" s="373">
        <v>584.181</v>
      </c>
      <c r="O60" s="193">
        <v>349.177</v>
      </c>
      <c r="P60" s="192"/>
      <c r="Q60" s="193"/>
      <c r="R60" s="192">
        <f>SUM(N60:Q60)</f>
        <v>933.3580000000001</v>
      </c>
      <c r="S60" s="388">
        <f aca="true" t="shared" si="30" ref="S60:S70">R60/$R$9</f>
        <v>0.009945337927968966</v>
      </c>
      <c r="T60" s="196">
        <v>878.581</v>
      </c>
      <c r="U60" s="193">
        <v>650.0509999999999</v>
      </c>
      <c r="V60" s="192"/>
      <c r="W60" s="193"/>
      <c r="X60" s="192">
        <f aca="true" t="shared" si="31" ref="X60:X70">SUM(T60:W60)</f>
        <v>1528.632</v>
      </c>
      <c r="Y60" s="191">
        <f aca="true" t="shared" si="32" ref="Y60:Y70">IF(ISERROR(R60/X60-1),"         /0",IF(R60/X60&gt;5,"  *  ",(R60/X60-1)))</f>
        <v>-0.3894161577148718</v>
      </c>
    </row>
    <row r="61" spans="1:25" s="183" customFormat="1" ht="19.5" customHeight="1">
      <c r="A61" s="198" t="s">
        <v>210</v>
      </c>
      <c r="B61" s="196">
        <v>223.304</v>
      </c>
      <c r="C61" s="193">
        <v>169.708</v>
      </c>
      <c r="D61" s="192">
        <v>0</v>
      </c>
      <c r="E61" s="193">
        <v>0</v>
      </c>
      <c r="F61" s="192">
        <f t="shared" si="27"/>
        <v>393.012</v>
      </c>
      <c r="G61" s="195">
        <f t="shared" si="28"/>
        <v>0.008747190217868496</v>
      </c>
      <c r="H61" s="196">
        <v>185.041</v>
      </c>
      <c r="I61" s="193">
        <v>229.864</v>
      </c>
      <c r="J61" s="192"/>
      <c r="K61" s="193"/>
      <c r="L61" s="192">
        <f t="shared" si="29"/>
        <v>414.905</v>
      </c>
      <c r="M61" s="368">
        <f t="shared" si="26"/>
        <v>-0.05276629589906112</v>
      </c>
      <c r="N61" s="373">
        <v>456.596</v>
      </c>
      <c r="O61" s="193">
        <v>411.131</v>
      </c>
      <c r="P61" s="192"/>
      <c r="Q61" s="193"/>
      <c r="R61" s="192">
        <f aca="true" t="shared" si="33" ref="R61:R70">SUM(N61:Q61)</f>
        <v>867.727</v>
      </c>
      <c r="S61" s="388">
        <f t="shared" si="30"/>
        <v>0.009246010902807631</v>
      </c>
      <c r="T61" s="196">
        <v>451.861</v>
      </c>
      <c r="U61" s="193">
        <v>386.529</v>
      </c>
      <c r="V61" s="192"/>
      <c r="W61" s="193"/>
      <c r="X61" s="192">
        <f t="shared" si="31"/>
        <v>838.39</v>
      </c>
      <c r="Y61" s="191">
        <f t="shared" si="32"/>
        <v>0.03499206813058353</v>
      </c>
    </row>
    <row r="62" spans="1:25" s="183" customFormat="1" ht="19.5" customHeight="1">
      <c r="A62" s="198" t="s">
        <v>151</v>
      </c>
      <c r="B62" s="196">
        <v>287.12899999999996</v>
      </c>
      <c r="C62" s="193">
        <v>97.242</v>
      </c>
      <c r="D62" s="192">
        <v>0</v>
      </c>
      <c r="E62" s="193">
        <v>0</v>
      </c>
      <c r="F62" s="192">
        <f t="shared" si="27"/>
        <v>384.371</v>
      </c>
      <c r="G62" s="195">
        <f t="shared" si="28"/>
        <v>0.00855486919288045</v>
      </c>
      <c r="H62" s="196">
        <v>233.11200000000002</v>
      </c>
      <c r="I62" s="193">
        <v>126.112</v>
      </c>
      <c r="J62" s="192">
        <v>1.77</v>
      </c>
      <c r="K62" s="193">
        <v>0</v>
      </c>
      <c r="L62" s="192">
        <f t="shared" si="29"/>
        <v>360.994</v>
      </c>
      <c r="M62" s="368">
        <f t="shared" si="26"/>
        <v>0.06475730898574472</v>
      </c>
      <c r="N62" s="373">
        <v>586.696</v>
      </c>
      <c r="O62" s="193">
        <v>206.02099999999996</v>
      </c>
      <c r="P62" s="192">
        <v>3.316</v>
      </c>
      <c r="Q62" s="193">
        <v>0</v>
      </c>
      <c r="R62" s="192">
        <f t="shared" si="33"/>
        <v>796.033</v>
      </c>
      <c r="S62" s="388">
        <f t="shared" si="30"/>
        <v>0.0084820799594742</v>
      </c>
      <c r="T62" s="196">
        <v>370.71700000000004</v>
      </c>
      <c r="U62" s="193">
        <v>167.69599999999997</v>
      </c>
      <c r="V62" s="192">
        <v>2.2920000000000003</v>
      </c>
      <c r="W62" s="193">
        <v>0</v>
      </c>
      <c r="X62" s="192">
        <f t="shared" si="31"/>
        <v>540.705</v>
      </c>
      <c r="Y62" s="191">
        <f t="shared" si="32"/>
        <v>0.4722131291554543</v>
      </c>
    </row>
    <row r="63" spans="1:25" s="183" customFormat="1" ht="19.5" customHeight="1">
      <c r="A63" s="198" t="s">
        <v>166</v>
      </c>
      <c r="B63" s="196">
        <v>260.61</v>
      </c>
      <c r="C63" s="193">
        <v>100.232</v>
      </c>
      <c r="D63" s="192">
        <v>0</v>
      </c>
      <c r="E63" s="193">
        <v>0</v>
      </c>
      <c r="F63" s="192">
        <f t="shared" si="27"/>
        <v>360.842</v>
      </c>
      <c r="G63" s="195">
        <f t="shared" si="28"/>
        <v>0.008031188901601233</v>
      </c>
      <c r="H63" s="196">
        <v>247.111</v>
      </c>
      <c r="I63" s="193">
        <v>161.737</v>
      </c>
      <c r="J63" s="192"/>
      <c r="K63" s="193"/>
      <c r="L63" s="192">
        <f t="shared" si="29"/>
        <v>408.84799999999996</v>
      </c>
      <c r="M63" s="368">
        <f t="shared" si="26"/>
        <v>-0.11741772003287276</v>
      </c>
      <c r="N63" s="373">
        <v>547.255</v>
      </c>
      <c r="O63" s="193">
        <v>170.428</v>
      </c>
      <c r="P63" s="192"/>
      <c r="Q63" s="193"/>
      <c r="R63" s="192">
        <f t="shared" si="33"/>
        <v>717.683</v>
      </c>
      <c r="S63" s="388">
        <f t="shared" si="30"/>
        <v>0.007647226423471541</v>
      </c>
      <c r="T63" s="196">
        <v>633.509</v>
      </c>
      <c r="U63" s="193">
        <v>460.447</v>
      </c>
      <c r="V63" s="192"/>
      <c r="W63" s="193"/>
      <c r="X63" s="192">
        <f t="shared" si="31"/>
        <v>1093.9560000000001</v>
      </c>
      <c r="Y63" s="191">
        <f t="shared" si="32"/>
        <v>-0.34395624686916115</v>
      </c>
    </row>
    <row r="64" spans="1:25" s="183" customFormat="1" ht="19.5" customHeight="1">
      <c r="A64" s="198" t="s">
        <v>169</v>
      </c>
      <c r="B64" s="196">
        <v>37.535</v>
      </c>
      <c r="C64" s="193">
        <v>285.52</v>
      </c>
      <c r="D64" s="192">
        <v>0</v>
      </c>
      <c r="E64" s="193">
        <v>0</v>
      </c>
      <c r="F64" s="192">
        <f>SUM(B64:E64)</f>
        <v>323.05499999999995</v>
      </c>
      <c r="G64" s="195">
        <f>F64/$F$9</f>
        <v>0.007190171129211084</v>
      </c>
      <c r="H64" s="196">
        <v>202.428</v>
      </c>
      <c r="I64" s="193">
        <v>320.29200000000003</v>
      </c>
      <c r="J64" s="192"/>
      <c r="K64" s="193"/>
      <c r="L64" s="192">
        <f>SUM(H64:K64)</f>
        <v>522.72</v>
      </c>
      <c r="M64" s="368">
        <f>IF(ISERROR(F64/L64-1),"         /0",(F64/L64-1))</f>
        <v>-0.38197314049586795</v>
      </c>
      <c r="N64" s="373">
        <v>241.548</v>
      </c>
      <c r="O64" s="193">
        <v>522.008</v>
      </c>
      <c r="P64" s="192"/>
      <c r="Q64" s="193"/>
      <c r="R64" s="192">
        <f>SUM(N64:Q64)</f>
        <v>763.556</v>
      </c>
      <c r="S64" s="388">
        <f>R64/$R$9</f>
        <v>0.008136023312521317</v>
      </c>
      <c r="T64" s="196">
        <v>444.078</v>
      </c>
      <c r="U64" s="193">
        <v>713.7459999999999</v>
      </c>
      <c r="V64" s="192"/>
      <c r="W64" s="193"/>
      <c r="X64" s="192">
        <f>SUM(T64:W64)</f>
        <v>1157.8239999999998</v>
      </c>
      <c r="Y64" s="191">
        <f>IF(ISERROR(R64/X64-1),"         /0",IF(R64/X64&gt;5,"  *  ",(R64/X64-1)))</f>
        <v>-0.34052498479907123</v>
      </c>
    </row>
    <row r="65" spans="1:25" s="183" customFormat="1" ht="19.5" customHeight="1">
      <c r="A65" s="198" t="s">
        <v>208</v>
      </c>
      <c r="B65" s="196">
        <v>256.324</v>
      </c>
      <c r="C65" s="193">
        <v>0</v>
      </c>
      <c r="D65" s="192">
        <v>0</v>
      </c>
      <c r="E65" s="193">
        <v>0</v>
      </c>
      <c r="F65" s="192">
        <f>SUM(B65:E65)</f>
        <v>256.324</v>
      </c>
      <c r="G65" s="195">
        <f>F65/$F$9</f>
        <v>0.005704952483397262</v>
      </c>
      <c r="H65" s="196">
        <v>304.201</v>
      </c>
      <c r="I65" s="193"/>
      <c r="J65" s="192"/>
      <c r="K65" s="193"/>
      <c r="L65" s="192">
        <f>SUM(H65:K65)</f>
        <v>304.201</v>
      </c>
      <c r="M65" s="368">
        <f>IF(ISERROR(F65/L65-1),"         /0",(F65/L65-1))</f>
        <v>-0.1573860703942459</v>
      </c>
      <c r="N65" s="373">
        <v>481.43600000000004</v>
      </c>
      <c r="O65" s="193"/>
      <c r="P65" s="192"/>
      <c r="Q65" s="193"/>
      <c r="R65" s="192">
        <f>SUM(N65:Q65)</f>
        <v>481.43600000000004</v>
      </c>
      <c r="S65" s="388">
        <f>R65/$R$9</f>
        <v>0.0051299112566557175</v>
      </c>
      <c r="T65" s="196">
        <v>580.503</v>
      </c>
      <c r="U65" s="193"/>
      <c r="V65" s="192"/>
      <c r="W65" s="193"/>
      <c r="X65" s="192">
        <f>SUM(T65:W65)</f>
        <v>580.503</v>
      </c>
      <c r="Y65" s="191">
        <f>IF(ISERROR(R65/X65-1),"         /0",IF(R65/X65&gt;5,"  *  ",(R65/X65-1)))</f>
        <v>-0.17065717145303294</v>
      </c>
    </row>
    <row r="66" spans="1:25" s="183" customFormat="1" ht="19.5" customHeight="1">
      <c r="A66" s="198" t="s">
        <v>202</v>
      </c>
      <c r="B66" s="196">
        <v>0</v>
      </c>
      <c r="C66" s="193">
        <v>161.637</v>
      </c>
      <c r="D66" s="192">
        <v>0</v>
      </c>
      <c r="E66" s="193">
        <v>0</v>
      </c>
      <c r="F66" s="192">
        <f>SUM(B66:E66)</f>
        <v>161.637</v>
      </c>
      <c r="G66" s="195">
        <f>F66/$F$9</f>
        <v>0.00359752268441068</v>
      </c>
      <c r="H66" s="196"/>
      <c r="I66" s="193">
        <v>183.757</v>
      </c>
      <c r="J66" s="192"/>
      <c r="K66" s="193"/>
      <c r="L66" s="192">
        <f>SUM(H66:K66)</f>
        <v>183.757</v>
      </c>
      <c r="M66" s="368">
        <f>IF(ISERROR(F66/L66-1),"         /0",(F66/L66-1))</f>
        <v>-0.12037636661460516</v>
      </c>
      <c r="N66" s="373"/>
      <c r="O66" s="193">
        <v>432.218</v>
      </c>
      <c r="P66" s="192"/>
      <c r="Q66" s="193"/>
      <c r="R66" s="192">
        <f>SUM(N66:Q66)</f>
        <v>432.218</v>
      </c>
      <c r="S66" s="388">
        <f>R66/$R$9</f>
        <v>0.0046054719288321205</v>
      </c>
      <c r="T66" s="196"/>
      <c r="U66" s="193">
        <v>379.071</v>
      </c>
      <c r="V66" s="192"/>
      <c r="W66" s="193"/>
      <c r="X66" s="192">
        <f>SUM(T66:W66)</f>
        <v>379.071</v>
      </c>
      <c r="Y66" s="191">
        <f>IF(ISERROR(R66/X66-1),"         /0",IF(R66/X66&gt;5,"  *  ",(R66/X66-1)))</f>
        <v>0.14020328645557156</v>
      </c>
    </row>
    <row r="67" spans="1:25" s="183" customFormat="1" ht="19.5" customHeight="1">
      <c r="A67" s="198" t="s">
        <v>181</v>
      </c>
      <c r="B67" s="196">
        <v>119.82</v>
      </c>
      <c r="C67" s="193">
        <v>27.684</v>
      </c>
      <c r="D67" s="192">
        <v>0</v>
      </c>
      <c r="E67" s="193">
        <v>0</v>
      </c>
      <c r="F67" s="192">
        <f>SUM(B67:E67)</f>
        <v>147.504</v>
      </c>
      <c r="G67" s="195">
        <f>F67/$F$9</f>
        <v>0.0032829673035339245</v>
      </c>
      <c r="H67" s="196">
        <v>91.77600000000001</v>
      </c>
      <c r="I67" s="193">
        <v>41.117000000000004</v>
      </c>
      <c r="J67" s="192"/>
      <c r="K67" s="193">
        <v>0.025</v>
      </c>
      <c r="L67" s="192">
        <f>SUM(H67:K67)</f>
        <v>132.91800000000003</v>
      </c>
      <c r="M67" s="368">
        <f>IF(ISERROR(F67/L67-1),"         /0",(F67/L67-1))</f>
        <v>0.1097368302261541</v>
      </c>
      <c r="N67" s="373">
        <v>198.26900000000003</v>
      </c>
      <c r="O67" s="193">
        <v>45.79099999999999</v>
      </c>
      <c r="P67" s="192"/>
      <c r="Q67" s="193"/>
      <c r="R67" s="192">
        <f>SUM(N67:Q67)</f>
        <v>244.06000000000003</v>
      </c>
      <c r="S67" s="388">
        <f>R67/$R$9</f>
        <v>0.0026005661007888784</v>
      </c>
      <c r="T67" s="196">
        <v>163.308</v>
      </c>
      <c r="U67" s="193">
        <v>80.84499999999998</v>
      </c>
      <c r="V67" s="192"/>
      <c r="W67" s="193">
        <v>0.025</v>
      </c>
      <c r="X67" s="192">
        <f>SUM(T67:W67)</f>
        <v>244.17799999999997</v>
      </c>
      <c r="Y67" s="191">
        <f>IF(ISERROR(R67/X67-1),"         /0",IF(R67/X67&gt;5,"  *  ",(R67/X67-1)))</f>
        <v>-0.000483254019608359</v>
      </c>
    </row>
    <row r="68" spans="1:25" s="183" customFormat="1" ht="19.5" customHeight="1">
      <c r="A68" s="198" t="s">
        <v>214</v>
      </c>
      <c r="B68" s="196">
        <v>41.852</v>
      </c>
      <c r="C68" s="193">
        <v>76.28</v>
      </c>
      <c r="D68" s="192">
        <v>0</v>
      </c>
      <c r="E68" s="193">
        <v>0</v>
      </c>
      <c r="F68" s="192">
        <f>SUM(B68:E68)</f>
        <v>118.132</v>
      </c>
      <c r="G68" s="195">
        <f>F68/$F$9</f>
        <v>0.0026292405189084337</v>
      </c>
      <c r="H68" s="196"/>
      <c r="I68" s="193"/>
      <c r="J68" s="192">
        <v>63.247</v>
      </c>
      <c r="K68" s="193">
        <v>30.885</v>
      </c>
      <c r="L68" s="192">
        <f>SUM(H68:K68)</f>
        <v>94.132</v>
      </c>
      <c r="M68" s="368">
        <f>IF(ISERROR(F68/L68-1),"         /0",(F68/L68-1))</f>
        <v>0.2549611184294396</v>
      </c>
      <c r="N68" s="373">
        <v>127.35499999999999</v>
      </c>
      <c r="O68" s="193">
        <v>133.08100000000002</v>
      </c>
      <c r="P68" s="192"/>
      <c r="Q68" s="193"/>
      <c r="R68" s="192">
        <f>SUM(N68:Q68)</f>
        <v>260.43600000000004</v>
      </c>
      <c r="S68" s="388">
        <f>R68/$R$9</f>
        <v>0.0027750595469353944</v>
      </c>
      <c r="T68" s="196"/>
      <c r="U68" s="193"/>
      <c r="V68" s="192">
        <v>96.87700000000001</v>
      </c>
      <c r="W68" s="193">
        <v>41.082</v>
      </c>
      <c r="X68" s="192">
        <f>SUM(T68:W68)</f>
        <v>137.959</v>
      </c>
      <c r="Y68" s="191">
        <f>IF(ISERROR(R68/X68-1),"         /0",IF(R68/X68&gt;5,"  *  ",(R68/X68-1)))</f>
        <v>0.8877782529592126</v>
      </c>
    </row>
    <row r="69" spans="1:25" s="183" customFormat="1" ht="19.5" customHeight="1">
      <c r="A69" s="198" t="s">
        <v>186</v>
      </c>
      <c r="B69" s="196">
        <v>73.554</v>
      </c>
      <c r="C69" s="193">
        <v>9.833</v>
      </c>
      <c r="D69" s="192">
        <v>0</v>
      </c>
      <c r="E69" s="193">
        <v>0</v>
      </c>
      <c r="F69" s="192">
        <f t="shared" si="27"/>
        <v>83.387</v>
      </c>
      <c r="G69" s="195">
        <f t="shared" si="28"/>
        <v>0.0018559279378171666</v>
      </c>
      <c r="H69" s="196">
        <v>38.778</v>
      </c>
      <c r="I69" s="193">
        <v>23.034</v>
      </c>
      <c r="J69" s="192"/>
      <c r="K69" s="193"/>
      <c r="L69" s="192">
        <f t="shared" si="29"/>
        <v>61.812</v>
      </c>
      <c r="M69" s="368">
        <f t="shared" si="26"/>
        <v>0.3490422571668932</v>
      </c>
      <c r="N69" s="373">
        <v>117.495</v>
      </c>
      <c r="O69" s="193">
        <v>22.232</v>
      </c>
      <c r="P69" s="192">
        <v>0</v>
      </c>
      <c r="Q69" s="193"/>
      <c r="R69" s="192">
        <f t="shared" si="33"/>
        <v>139.727</v>
      </c>
      <c r="S69" s="388">
        <f t="shared" si="30"/>
        <v>0.0014888523296112742</v>
      </c>
      <c r="T69" s="196">
        <v>84.578</v>
      </c>
      <c r="U69" s="193">
        <v>48.745</v>
      </c>
      <c r="V69" s="192">
        <v>0</v>
      </c>
      <c r="W69" s="193"/>
      <c r="X69" s="192">
        <f t="shared" si="31"/>
        <v>133.323</v>
      </c>
      <c r="Y69" s="191">
        <f t="shared" si="32"/>
        <v>0.04803372261350258</v>
      </c>
    </row>
    <row r="70" spans="1:25" s="183" customFormat="1" ht="19.5" customHeight="1">
      <c r="A70" s="198" t="s">
        <v>183</v>
      </c>
      <c r="B70" s="196">
        <v>61.047000000000004</v>
      </c>
      <c r="C70" s="193">
        <v>10.998000000000001</v>
      </c>
      <c r="D70" s="192">
        <v>0</v>
      </c>
      <c r="E70" s="193">
        <v>0</v>
      </c>
      <c r="F70" s="192">
        <f t="shared" si="27"/>
        <v>72.045</v>
      </c>
      <c r="G70" s="195">
        <f t="shared" si="28"/>
        <v>0.0016034912909690692</v>
      </c>
      <c r="H70" s="196">
        <v>63.004</v>
      </c>
      <c r="I70" s="193">
        <v>13.177</v>
      </c>
      <c r="J70" s="192"/>
      <c r="K70" s="193"/>
      <c r="L70" s="192">
        <f t="shared" si="29"/>
        <v>76.181</v>
      </c>
      <c r="M70" s="368">
        <f t="shared" si="26"/>
        <v>-0.054291752536721694</v>
      </c>
      <c r="N70" s="373">
        <v>124.463</v>
      </c>
      <c r="O70" s="193">
        <v>61.978</v>
      </c>
      <c r="P70" s="192"/>
      <c r="Q70" s="193"/>
      <c r="R70" s="192">
        <f t="shared" si="33"/>
        <v>186.441</v>
      </c>
      <c r="S70" s="388">
        <f t="shared" si="30"/>
        <v>0.0019866104416831074</v>
      </c>
      <c r="T70" s="196">
        <v>95.339</v>
      </c>
      <c r="U70" s="193">
        <v>19.165</v>
      </c>
      <c r="V70" s="192"/>
      <c r="W70" s="193"/>
      <c r="X70" s="192">
        <f t="shared" si="31"/>
        <v>114.50399999999999</v>
      </c>
      <c r="Y70" s="191">
        <f t="shared" si="32"/>
        <v>0.6282487948019284</v>
      </c>
    </row>
    <row r="71" spans="1:25" s="183" customFormat="1" ht="19.5" customHeight="1">
      <c r="A71" s="198" t="s">
        <v>203</v>
      </c>
      <c r="B71" s="196">
        <v>0</v>
      </c>
      <c r="C71" s="193">
        <v>66.026</v>
      </c>
      <c r="D71" s="192">
        <v>0</v>
      </c>
      <c r="E71" s="193">
        <v>0</v>
      </c>
      <c r="F71" s="192">
        <f>SUM(B71:E71)</f>
        <v>66.026</v>
      </c>
      <c r="G71" s="195">
        <f>F71/$F$9</f>
        <v>0.0014695276004930773</v>
      </c>
      <c r="H71" s="196"/>
      <c r="I71" s="193"/>
      <c r="J71" s="192"/>
      <c r="K71" s="193"/>
      <c r="L71" s="192">
        <f>SUM(H71:K71)</f>
        <v>0</v>
      </c>
      <c r="M71" s="368" t="str">
        <f t="shared" si="26"/>
        <v>         /0</v>
      </c>
      <c r="N71" s="373"/>
      <c r="O71" s="193">
        <v>149.64499999999998</v>
      </c>
      <c r="P71" s="192"/>
      <c r="Q71" s="193"/>
      <c r="R71" s="192">
        <f>SUM(N71:Q71)</f>
        <v>149.64499999999998</v>
      </c>
      <c r="S71" s="388">
        <f>R71/$R$9</f>
        <v>0.0015945329597334738</v>
      </c>
      <c r="T71" s="196"/>
      <c r="U71" s="193"/>
      <c r="V71" s="192"/>
      <c r="W71" s="193"/>
      <c r="X71" s="192">
        <f>SUM(T71:W71)</f>
        <v>0</v>
      </c>
      <c r="Y71" s="191" t="str">
        <f>IF(ISERROR(R71/X71-1),"         /0",IF(R71/X71&gt;5,"  *  ",(R71/X71-1)))</f>
        <v>         /0</v>
      </c>
    </row>
    <row r="72" spans="1:25" s="183" customFormat="1" ht="19.5" customHeight="1">
      <c r="A72" s="198" t="s">
        <v>182</v>
      </c>
      <c r="B72" s="196">
        <v>33.107</v>
      </c>
      <c r="C72" s="193">
        <v>22.403</v>
      </c>
      <c r="D72" s="192">
        <v>0</v>
      </c>
      <c r="E72" s="193">
        <v>0</v>
      </c>
      <c r="F72" s="192">
        <f>SUM(B72:E72)</f>
        <v>55.51</v>
      </c>
      <c r="G72" s="195">
        <f>F72/$F$9</f>
        <v>0.001235475071992408</v>
      </c>
      <c r="H72" s="196">
        <v>69.023</v>
      </c>
      <c r="I72" s="193">
        <v>11.78</v>
      </c>
      <c r="J72" s="192"/>
      <c r="K72" s="193"/>
      <c r="L72" s="192">
        <f>SUM(H72:K72)</f>
        <v>80.803</v>
      </c>
      <c r="M72" s="368">
        <f t="shared" si="26"/>
        <v>-0.31302055616746904</v>
      </c>
      <c r="N72" s="373">
        <v>93.063</v>
      </c>
      <c r="O72" s="193">
        <v>33.038000000000004</v>
      </c>
      <c r="P72" s="192"/>
      <c r="Q72" s="193"/>
      <c r="R72" s="192">
        <f>SUM(N72:Q72)</f>
        <v>126.101</v>
      </c>
      <c r="S72" s="388">
        <f>R72/$R$9</f>
        <v>0.0013436613368662555</v>
      </c>
      <c r="T72" s="196">
        <v>137.85799999999998</v>
      </c>
      <c r="U72" s="193">
        <v>11.78</v>
      </c>
      <c r="V72" s="192"/>
      <c r="W72" s="193"/>
      <c r="X72" s="192">
        <f>SUM(T72:W72)</f>
        <v>149.63799999999998</v>
      </c>
      <c r="Y72" s="191">
        <f>IF(ISERROR(R72/X72-1),"         /0",IF(R72/X72&gt;5,"  *  ",(R72/X72-1)))</f>
        <v>-0.15729293361311958</v>
      </c>
    </row>
    <row r="73" spans="1:25" s="183" customFormat="1" ht="19.5" customHeight="1" thickBot="1">
      <c r="A73" s="198" t="s">
        <v>163</v>
      </c>
      <c r="B73" s="196">
        <v>23.084000000000003</v>
      </c>
      <c r="C73" s="193">
        <v>6.836</v>
      </c>
      <c r="D73" s="192">
        <v>13</v>
      </c>
      <c r="E73" s="193">
        <v>4.35</v>
      </c>
      <c r="F73" s="192">
        <f>SUM(B73:E73)</f>
        <v>47.27</v>
      </c>
      <c r="G73" s="195">
        <f>F73/$F$9</f>
        <v>0.0010520790245555959</v>
      </c>
      <c r="H73" s="196">
        <v>24.157</v>
      </c>
      <c r="I73" s="193">
        <v>16.583</v>
      </c>
      <c r="J73" s="192">
        <v>0.68</v>
      </c>
      <c r="K73" s="193">
        <v>40.541</v>
      </c>
      <c r="L73" s="192">
        <f>SUM(H73:K73)</f>
        <v>81.96099999999998</v>
      </c>
      <c r="M73" s="368">
        <f t="shared" si="26"/>
        <v>-0.4232622832810725</v>
      </c>
      <c r="N73" s="373">
        <v>43.022000000000006</v>
      </c>
      <c r="O73" s="193">
        <v>24.612</v>
      </c>
      <c r="P73" s="192">
        <v>13.4</v>
      </c>
      <c r="Q73" s="193">
        <v>4.35</v>
      </c>
      <c r="R73" s="192">
        <f>SUM(N73:Q73)</f>
        <v>85.384</v>
      </c>
      <c r="S73" s="388">
        <f>R73/$R$9</f>
        <v>0.0009098038840848872</v>
      </c>
      <c r="T73" s="196">
        <v>49.12</v>
      </c>
      <c r="U73" s="193">
        <v>41.715999999999994</v>
      </c>
      <c r="V73" s="192">
        <v>1.554</v>
      </c>
      <c r="W73" s="193">
        <v>99.358</v>
      </c>
      <c r="X73" s="192">
        <f>SUM(T73:W73)</f>
        <v>191.748</v>
      </c>
      <c r="Y73" s="191">
        <f>IF(ISERROR(R73/X73-1),"         /0",IF(R73/X73&gt;5,"  *  ",(R73/X73-1)))</f>
        <v>-0.5547072198927759</v>
      </c>
    </row>
    <row r="74" spans="1:25" s="199" customFormat="1" ht="19.5" customHeight="1">
      <c r="A74" s="206" t="s">
        <v>55</v>
      </c>
      <c r="B74" s="203">
        <f>SUM(B75:B79)</f>
        <v>330.358</v>
      </c>
      <c r="C74" s="202">
        <f>SUM(C75:C79)</f>
        <v>40.81999999999999</v>
      </c>
      <c r="D74" s="201">
        <f>SUM(D75:D79)</f>
        <v>0.696</v>
      </c>
      <c r="E74" s="202">
        <f>SUM(E75:E79)</f>
        <v>0.501</v>
      </c>
      <c r="F74" s="201">
        <f>SUM(B74:E74)</f>
        <v>372.375</v>
      </c>
      <c r="G74" s="204">
        <f>F74/$F$9</f>
        <v>0.00828787659760715</v>
      </c>
      <c r="H74" s="203">
        <f>SUM(H75:H79)</f>
        <v>352.111</v>
      </c>
      <c r="I74" s="202">
        <f>SUM(I75:I79)</f>
        <v>105.232</v>
      </c>
      <c r="J74" s="201">
        <f>SUM(J75:J79)</f>
        <v>47.335</v>
      </c>
      <c r="K74" s="202">
        <f>SUM(K75:K79)</f>
        <v>4.9270000000000005</v>
      </c>
      <c r="L74" s="201">
        <f>SUM(H74:K74)</f>
        <v>509.60499999999996</v>
      </c>
      <c r="M74" s="367">
        <f t="shared" si="26"/>
        <v>-0.2692869967916327</v>
      </c>
      <c r="N74" s="372">
        <f>SUM(N75:N79)</f>
        <v>496.24700000000007</v>
      </c>
      <c r="O74" s="202">
        <f>SUM(O75:O79)</f>
        <v>106.85500000000002</v>
      </c>
      <c r="P74" s="201">
        <f>SUM(P75:P79)</f>
        <v>1.552</v>
      </c>
      <c r="Q74" s="202">
        <f>SUM(Q75:Q79)</f>
        <v>0.855</v>
      </c>
      <c r="R74" s="201">
        <f>SUM(N74:Q74)</f>
        <v>605.5090000000001</v>
      </c>
      <c r="S74" s="387">
        <f>R74/$R$9</f>
        <v>0.00645196336606807</v>
      </c>
      <c r="T74" s="203">
        <f>SUM(T75:T79)</f>
        <v>632.26</v>
      </c>
      <c r="U74" s="202">
        <f>SUM(U75:U79)</f>
        <v>177.56099999999998</v>
      </c>
      <c r="V74" s="201">
        <f>SUM(V75:V79)</f>
        <v>47.335</v>
      </c>
      <c r="W74" s="202">
        <f>SUM(W75:W79)</f>
        <v>4.9270000000000005</v>
      </c>
      <c r="X74" s="201">
        <f>SUM(T74:W74)</f>
        <v>862.083</v>
      </c>
      <c r="Y74" s="200">
        <f>IF(ISERROR(R74/X74-1),"         /0",IF(R74/X74&gt;5,"  *  ",(R74/X74-1)))</f>
        <v>-0.29762099473020565</v>
      </c>
    </row>
    <row r="75" spans="1:25" ht="19.5" customHeight="1">
      <c r="A75" s="198" t="s">
        <v>215</v>
      </c>
      <c r="B75" s="196">
        <v>95.505</v>
      </c>
      <c r="C75" s="193">
        <v>12.854</v>
      </c>
      <c r="D75" s="192">
        <v>0</v>
      </c>
      <c r="E75" s="193">
        <v>0</v>
      </c>
      <c r="F75" s="192">
        <f>SUM(B75:E75)</f>
        <v>108.359</v>
      </c>
      <c r="G75" s="195">
        <f>F75/$F$9</f>
        <v>0.0024117247941996996</v>
      </c>
      <c r="H75" s="196">
        <v>1.398</v>
      </c>
      <c r="I75" s="193">
        <v>17.517</v>
      </c>
      <c r="J75" s="192"/>
      <c r="K75" s="193"/>
      <c r="L75" s="192">
        <f>SUM(H75:K75)</f>
        <v>18.915</v>
      </c>
      <c r="M75" s="368">
        <f t="shared" si="26"/>
        <v>4.72873380914618</v>
      </c>
      <c r="N75" s="373">
        <v>100.10499999999999</v>
      </c>
      <c r="O75" s="193">
        <v>33.189</v>
      </c>
      <c r="P75" s="192"/>
      <c r="Q75" s="193"/>
      <c r="R75" s="192">
        <f>SUM(N75:Q75)</f>
        <v>133.29399999999998</v>
      </c>
      <c r="S75" s="388">
        <f>R75/$R$9</f>
        <v>0.0014203058995269715</v>
      </c>
      <c r="T75" s="196">
        <v>7.159</v>
      </c>
      <c r="U75" s="193">
        <v>29.904</v>
      </c>
      <c r="V75" s="192"/>
      <c r="W75" s="193"/>
      <c r="X75" s="192">
        <f>SUM(T75:W75)</f>
        <v>37.063</v>
      </c>
      <c r="Y75" s="191">
        <f>IF(ISERROR(R75/X75-1),"         /0",IF(R75/X75&gt;5,"  *  ",(R75/X75-1)))</f>
        <v>2.5964169117448663</v>
      </c>
    </row>
    <row r="76" spans="1:25" ht="19.5" customHeight="1">
      <c r="A76" s="198" t="s">
        <v>166</v>
      </c>
      <c r="B76" s="196">
        <v>85.707</v>
      </c>
      <c r="C76" s="193">
        <v>19.184</v>
      </c>
      <c r="D76" s="192">
        <v>0</v>
      </c>
      <c r="E76" s="193">
        <v>0</v>
      </c>
      <c r="F76" s="192">
        <f>SUM(B76:E76)</f>
        <v>104.89099999999999</v>
      </c>
      <c r="G76" s="195">
        <f>F76/$F$9</f>
        <v>0.00233453820530275</v>
      </c>
      <c r="H76" s="196">
        <v>139.303</v>
      </c>
      <c r="I76" s="193">
        <v>17.465</v>
      </c>
      <c r="J76" s="192"/>
      <c r="K76" s="193"/>
      <c r="L76" s="192">
        <f>SUM(H76:K76)</f>
        <v>156.768</v>
      </c>
      <c r="M76" s="368">
        <f>IF(ISERROR(F76/L76-1),"         /0",(F76/L76-1))</f>
        <v>-0.33091574811185964</v>
      </c>
      <c r="N76" s="373">
        <v>85.707</v>
      </c>
      <c r="O76" s="193">
        <v>53.64</v>
      </c>
      <c r="P76" s="192"/>
      <c r="Q76" s="193"/>
      <c r="R76" s="192">
        <f>SUM(N76:Q76)</f>
        <v>139.34699999999998</v>
      </c>
      <c r="S76" s="388">
        <f>R76/$R$9</f>
        <v>0.001484803263323067</v>
      </c>
      <c r="T76" s="196">
        <v>184.836</v>
      </c>
      <c r="U76" s="193">
        <v>37.331</v>
      </c>
      <c r="V76" s="192"/>
      <c r="W76" s="193"/>
      <c r="X76" s="192">
        <f>SUM(T76:W76)</f>
        <v>222.16700000000003</v>
      </c>
      <c r="Y76" s="191">
        <f>IF(ISERROR(R76/X76-1),"         /0",IF(R76/X76&gt;5,"  *  ",(R76/X76-1)))</f>
        <v>-0.37278263648516674</v>
      </c>
    </row>
    <row r="77" spans="1:25" ht="19.5" customHeight="1">
      <c r="A77" s="198" t="s">
        <v>164</v>
      </c>
      <c r="B77" s="196">
        <v>93.2</v>
      </c>
      <c r="C77" s="193">
        <v>3.75</v>
      </c>
      <c r="D77" s="192">
        <v>0</v>
      </c>
      <c r="E77" s="193">
        <v>0</v>
      </c>
      <c r="F77" s="192">
        <f>SUM(B77:E77)</f>
        <v>96.95</v>
      </c>
      <c r="G77" s="195">
        <f>F77/$F$9</f>
        <v>0.0021577969416260844</v>
      </c>
      <c r="H77" s="196">
        <v>94.069</v>
      </c>
      <c r="I77" s="193">
        <v>8.92</v>
      </c>
      <c r="J77" s="192"/>
      <c r="K77" s="193"/>
      <c r="L77" s="192">
        <f>SUM(H77:K77)</f>
        <v>102.989</v>
      </c>
      <c r="M77" s="368">
        <f>IF(ISERROR(F77/L77-1),"         /0",(F77/L77-1))</f>
        <v>-0.0586373302003127</v>
      </c>
      <c r="N77" s="373">
        <v>204.97500000000002</v>
      </c>
      <c r="O77" s="193">
        <v>14.775</v>
      </c>
      <c r="P77" s="192"/>
      <c r="Q77" s="193"/>
      <c r="R77" s="192">
        <f>SUM(N77:Q77)</f>
        <v>219.75000000000003</v>
      </c>
      <c r="S77" s="388">
        <f>R77/$R$9</f>
        <v>0.0023415324127196427</v>
      </c>
      <c r="T77" s="196">
        <v>234.25900000000001</v>
      </c>
      <c r="U77" s="193">
        <v>20.622</v>
      </c>
      <c r="V77" s="192"/>
      <c r="W77" s="193"/>
      <c r="X77" s="192">
        <f>SUM(T77:W77)</f>
        <v>254.88100000000003</v>
      </c>
      <c r="Y77" s="191">
        <f>IF(ISERROR(R77/X77-1),"         /0",IF(R77/X77&gt;5,"  *  ",(R77/X77-1)))</f>
        <v>-0.13783294949407765</v>
      </c>
    </row>
    <row r="78" spans="1:25" ht="19.5" customHeight="1">
      <c r="A78" s="198" t="s">
        <v>151</v>
      </c>
      <c r="B78" s="196">
        <v>46.357</v>
      </c>
      <c r="C78" s="193">
        <v>5.032</v>
      </c>
      <c r="D78" s="192">
        <v>0</v>
      </c>
      <c r="E78" s="193">
        <v>0</v>
      </c>
      <c r="F78" s="192">
        <f>SUM(B78:E78)</f>
        <v>51.388999999999996</v>
      </c>
      <c r="G78" s="195">
        <f>F78/$F$9</f>
        <v>0.0011437547914721284</v>
      </c>
      <c r="H78" s="196">
        <v>36.576</v>
      </c>
      <c r="I78" s="193">
        <v>0.031</v>
      </c>
      <c r="J78" s="192"/>
      <c r="K78" s="193"/>
      <c r="L78" s="192">
        <f>SUM(H78:K78)</f>
        <v>36.607</v>
      </c>
      <c r="M78" s="368">
        <f t="shared" si="26"/>
        <v>0.40380255142459087</v>
      </c>
      <c r="N78" s="373">
        <v>80.917</v>
      </c>
      <c r="O78" s="193">
        <v>5.251</v>
      </c>
      <c r="P78" s="192">
        <v>0</v>
      </c>
      <c r="Q78" s="193">
        <v>0</v>
      </c>
      <c r="R78" s="192">
        <f>SUM(N78:Q78)</f>
        <v>86.168</v>
      </c>
      <c r="S78" s="388">
        <f>R78/$R$9</f>
        <v>0.0009181577471637141</v>
      </c>
      <c r="T78" s="196">
        <v>44.272</v>
      </c>
      <c r="U78" s="193">
        <v>0.29400000000000004</v>
      </c>
      <c r="V78" s="192">
        <v>0</v>
      </c>
      <c r="W78" s="193">
        <v>0</v>
      </c>
      <c r="X78" s="192">
        <f>SUM(T78:W78)</f>
        <v>44.565999999999995</v>
      </c>
      <c r="Y78" s="191">
        <f>IF(ISERROR(R78/X78-1),"         /0",IF(R78/X78&gt;5,"  *  ",(R78/X78-1)))</f>
        <v>0.9334918996544455</v>
      </c>
    </row>
    <row r="79" spans="1:25" ht="19.5" customHeight="1" thickBot="1">
      <c r="A79" s="198" t="s">
        <v>163</v>
      </c>
      <c r="B79" s="196">
        <v>9.589</v>
      </c>
      <c r="C79" s="193">
        <v>0</v>
      </c>
      <c r="D79" s="192">
        <v>0.696</v>
      </c>
      <c r="E79" s="193">
        <v>0.501</v>
      </c>
      <c r="F79" s="192">
        <f>SUM(B79:E79)</f>
        <v>10.786</v>
      </c>
      <c r="G79" s="195">
        <f>F79/$F$9</f>
        <v>0.00024006186500648733</v>
      </c>
      <c r="H79" s="196">
        <v>80.76500000000001</v>
      </c>
      <c r="I79" s="193">
        <v>61.299</v>
      </c>
      <c r="J79" s="192">
        <v>47.335</v>
      </c>
      <c r="K79" s="193">
        <v>4.9270000000000005</v>
      </c>
      <c r="L79" s="192">
        <f>SUM(H79:K79)</f>
        <v>194.32600000000002</v>
      </c>
      <c r="M79" s="368">
        <f t="shared" si="26"/>
        <v>-0.9444953325854492</v>
      </c>
      <c r="N79" s="373">
        <v>24.542999999999996</v>
      </c>
      <c r="O79" s="193">
        <v>0</v>
      </c>
      <c r="P79" s="192">
        <v>1.552</v>
      </c>
      <c r="Q79" s="193">
        <v>0.855</v>
      </c>
      <c r="R79" s="192">
        <f>SUM(N79:Q79)</f>
        <v>26.949999999999996</v>
      </c>
      <c r="S79" s="388">
        <f>R79/$R$9</f>
        <v>0.00028716404333467284</v>
      </c>
      <c r="T79" s="196">
        <v>161.73399999999998</v>
      </c>
      <c r="U79" s="193">
        <v>89.41</v>
      </c>
      <c r="V79" s="192">
        <v>47.335</v>
      </c>
      <c r="W79" s="193">
        <v>4.9270000000000005</v>
      </c>
      <c r="X79" s="192">
        <f>SUM(T79:W79)</f>
        <v>303.406</v>
      </c>
      <c r="Y79" s="191">
        <f>IF(ISERROR(R79/X79-1),"         /0",IF(R79/X79&gt;5,"  *  ",(R79/X79-1)))</f>
        <v>-0.9111751250799259</v>
      </c>
    </row>
    <row r="80" spans="1:25" s="293" customFormat="1" ht="19.5" customHeight="1" thickBot="1">
      <c r="A80" s="299" t="s">
        <v>54</v>
      </c>
      <c r="B80" s="297">
        <v>46.416000000000004</v>
      </c>
      <c r="C80" s="296">
        <v>0.011</v>
      </c>
      <c r="D80" s="295">
        <v>0.12</v>
      </c>
      <c r="E80" s="296">
        <v>0.06</v>
      </c>
      <c r="F80" s="295">
        <f>SUM(B80:E80)</f>
        <v>46.607000000000006</v>
      </c>
      <c r="G80" s="298">
        <f>F80/$F$9</f>
        <v>0.001037322764913532</v>
      </c>
      <c r="H80" s="297">
        <v>89.891</v>
      </c>
      <c r="I80" s="296">
        <v>0</v>
      </c>
      <c r="J80" s="295"/>
      <c r="K80" s="296"/>
      <c r="L80" s="295">
        <f>SUM(H80:K80)</f>
        <v>89.891</v>
      </c>
      <c r="M80" s="370">
        <f t="shared" si="26"/>
        <v>-0.4815165033206883</v>
      </c>
      <c r="N80" s="375">
        <v>111.428</v>
      </c>
      <c r="O80" s="296">
        <v>0.011</v>
      </c>
      <c r="P80" s="295">
        <v>0.12</v>
      </c>
      <c r="Q80" s="296">
        <v>0.06</v>
      </c>
      <c r="R80" s="295">
        <f>SUM(N80:Q80)</f>
        <v>111.619</v>
      </c>
      <c r="S80" s="390">
        <f>R80/$R$9</f>
        <v>0.0011893492895351707</v>
      </c>
      <c r="T80" s="297">
        <v>162.70499999999998</v>
      </c>
      <c r="U80" s="296">
        <v>0</v>
      </c>
      <c r="V80" s="295"/>
      <c r="W80" s="296"/>
      <c r="X80" s="295">
        <f>SUM(T80:W80)</f>
        <v>162.70499999999998</v>
      </c>
      <c r="Y80" s="294">
        <f>IF(ISERROR(R80/X80-1),"         /0",IF(R80/X80&gt;5,"  *  ",(R80/X80-1)))</f>
        <v>-0.3139792876678651</v>
      </c>
    </row>
    <row r="81" ht="11.25" customHeight="1" thickTop="1">
      <c r="A81" s="116"/>
    </row>
    <row r="82" ht="14.25">
      <c r="A82" s="116" t="s">
        <v>53</v>
      </c>
    </row>
    <row r="83" ht="14.25">
      <c r="A83" s="123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81:Y65536 M81:M65536 Y3 M3">
    <cfRule type="cellIs" priority="4" dxfId="93" operator="lessThan" stopIfTrue="1">
      <formula>0</formula>
    </cfRule>
  </conditionalFormatting>
  <conditionalFormatting sqref="Y9:Y80 M9:M80">
    <cfRule type="cellIs" priority="5" dxfId="93" operator="lessThan" stopIfTrue="1">
      <formula>0</formula>
    </cfRule>
    <cfRule type="cellIs" priority="6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7"/>
  <sheetViews>
    <sheetView showGridLines="0" zoomScale="75" zoomScaleNormal="75" zoomScalePageLayoutView="0" workbookViewId="0" topLeftCell="A1">
      <selection activeCell="A1" sqref="A1"/>
    </sheetView>
  </sheetViews>
  <sheetFormatPr defaultColWidth="8.00390625" defaultRowHeight="15"/>
  <cols>
    <col min="1" max="1" width="25.421875" style="123" customWidth="1"/>
    <col min="2" max="2" width="39.421875" style="123" customWidth="1"/>
    <col min="3" max="3" width="12.421875" style="123" customWidth="1"/>
    <col min="4" max="4" width="12.421875" style="123" bestFit="1" customWidth="1"/>
    <col min="5" max="5" width="9.140625" style="123" bestFit="1" customWidth="1"/>
    <col min="6" max="6" width="11.421875" style="123" bestFit="1" customWidth="1"/>
    <col min="7" max="7" width="11.7109375" style="123" customWidth="1"/>
    <col min="8" max="8" width="10.421875" style="123" customWidth="1"/>
    <col min="9" max="10" width="12.7109375" style="123" bestFit="1" customWidth="1"/>
    <col min="11" max="11" width="9.7109375" style="123" bestFit="1" customWidth="1"/>
    <col min="12" max="12" width="10.57421875" style="123" bestFit="1" customWidth="1"/>
    <col min="13" max="13" width="12.7109375" style="123" bestFit="1" customWidth="1"/>
    <col min="14" max="14" width="9.421875" style="123" customWidth="1"/>
    <col min="15" max="16" width="13.00390625" style="123" bestFit="1" customWidth="1"/>
    <col min="17" max="18" width="10.57421875" style="123" bestFit="1" customWidth="1"/>
    <col min="19" max="19" width="13.00390625" style="123" bestFit="1" customWidth="1"/>
    <col min="20" max="20" width="10.57421875" style="123" customWidth="1"/>
    <col min="21" max="22" width="13.140625" style="123" bestFit="1" customWidth="1"/>
    <col min="23" max="23" width="10.28125" style="123" customWidth="1"/>
    <col min="24" max="24" width="10.8515625" style="123" bestFit="1" customWidth="1"/>
    <col min="25" max="25" width="13.00390625" style="123" bestFit="1" customWidth="1"/>
    <col min="26" max="26" width="9.8515625" style="123" bestFit="1" customWidth="1"/>
    <col min="27" max="16384" width="8.00390625" style="123" customWidth="1"/>
  </cols>
  <sheetData>
    <row r="1" spans="1:26" ht="21" thickBot="1">
      <c r="A1" s="699" t="s">
        <v>121</v>
      </c>
      <c r="B1" s="340"/>
      <c r="C1" s="340"/>
      <c r="D1" s="340"/>
      <c r="Y1" s="624" t="s">
        <v>28</v>
      </c>
      <c r="Z1" s="625"/>
    </row>
    <row r="2" ht="9.75" customHeight="1" thickBot="1"/>
    <row r="3" spans="1:26" ht="24.75" customHeight="1" thickTop="1">
      <c r="A3" s="538" t="s">
        <v>118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40"/>
    </row>
    <row r="4" spans="1:26" ht="21" customHeight="1" thickBot="1">
      <c r="A4" s="550" t="s">
        <v>45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51"/>
      <c r="U4" s="551"/>
      <c r="V4" s="551"/>
      <c r="W4" s="551"/>
      <c r="X4" s="551"/>
      <c r="Y4" s="551"/>
      <c r="Z4" s="552"/>
    </row>
    <row r="5" spans="1:26" s="169" customFormat="1" ht="19.5" customHeight="1" thickBot="1" thickTop="1">
      <c r="A5" s="615" t="s">
        <v>119</v>
      </c>
      <c r="B5" s="615" t="s">
        <v>120</v>
      </c>
      <c r="C5" s="527" t="s">
        <v>36</v>
      </c>
      <c r="D5" s="528"/>
      <c r="E5" s="528"/>
      <c r="F5" s="528"/>
      <c r="G5" s="528"/>
      <c r="H5" s="528"/>
      <c r="I5" s="528"/>
      <c r="J5" s="528"/>
      <c r="K5" s="529"/>
      <c r="L5" s="529"/>
      <c r="M5" s="529"/>
      <c r="N5" s="530"/>
      <c r="O5" s="531" t="s">
        <v>35</v>
      </c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30"/>
    </row>
    <row r="6" spans="1:26" s="168" customFormat="1" ht="26.25" customHeight="1" thickBot="1">
      <c r="A6" s="616"/>
      <c r="B6" s="616"/>
      <c r="C6" s="626" t="s">
        <v>147</v>
      </c>
      <c r="D6" s="622"/>
      <c r="E6" s="622"/>
      <c r="F6" s="622"/>
      <c r="G6" s="623"/>
      <c r="H6" s="524" t="s">
        <v>34</v>
      </c>
      <c r="I6" s="626" t="s">
        <v>148</v>
      </c>
      <c r="J6" s="622"/>
      <c r="K6" s="622"/>
      <c r="L6" s="622"/>
      <c r="M6" s="623"/>
      <c r="N6" s="524" t="s">
        <v>33</v>
      </c>
      <c r="O6" s="621" t="s">
        <v>149</v>
      </c>
      <c r="P6" s="622"/>
      <c r="Q6" s="622"/>
      <c r="R6" s="622"/>
      <c r="S6" s="623"/>
      <c r="T6" s="524" t="s">
        <v>34</v>
      </c>
      <c r="U6" s="621" t="s">
        <v>150</v>
      </c>
      <c r="V6" s="622"/>
      <c r="W6" s="622"/>
      <c r="X6" s="622"/>
      <c r="Y6" s="623"/>
      <c r="Z6" s="524" t="s">
        <v>33</v>
      </c>
    </row>
    <row r="7" spans="1:26" s="163" customFormat="1" ht="26.25" customHeight="1">
      <c r="A7" s="617"/>
      <c r="B7" s="617"/>
      <c r="C7" s="547" t="s">
        <v>22</v>
      </c>
      <c r="D7" s="548"/>
      <c r="E7" s="545" t="s">
        <v>21</v>
      </c>
      <c r="F7" s="546"/>
      <c r="G7" s="532" t="s">
        <v>17</v>
      </c>
      <c r="H7" s="525"/>
      <c r="I7" s="547" t="s">
        <v>22</v>
      </c>
      <c r="J7" s="548"/>
      <c r="K7" s="545" t="s">
        <v>21</v>
      </c>
      <c r="L7" s="546"/>
      <c r="M7" s="532" t="s">
        <v>17</v>
      </c>
      <c r="N7" s="525"/>
      <c r="O7" s="548" t="s">
        <v>22</v>
      </c>
      <c r="P7" s="548"/>
      <c r="Q7" s="553" t="s">
        <v>21</v>
      </c>
      <c r="R7" s="548"/>
      <c r="S7" s="532" t="s">
        <v>17</v>
      </c>
      <c r="T7" s="525"/>
      <c r="U7" s="554" t="s">
        <v>22</v>
      </c>
      <c r="V7" s="546"/>
      <c r="W7" s="545" t="s">
        <v>21</v>
      </c>
      <c r="X7" s="549"/>
      <c r="Y7" s="532" t="s">
        <v>17</v>
      </c>
      <c r="Z7" s="525"/>
    </row>
    <row r="8" spans="1:26" s="163" customFormat="1" ht="31.5" thickBot="1">
      <c r="A8" s="618"/>
      <c r="B8" s="618"/>
      <c r="C8" s="166" t="s">
        <v>19</v>
      </c>
      <c r="D8" s="164" t="s">
        <v>18</v>
      </c>
      <c r="E8" s="165" t="s">
        <v>19</v>
      </c>
      <c r="F8" s="164" t="s">
        <v>18</v>
      </c>
      <c r="G8" s="533"/>
      <c r="H8" s="526"/>
      <c r="I8" s="166" t="s">
        <v>19</v>
      </c>
      <c r="J8" s="164" t="s">
        <v>18</v>
      </c>
      <c r="K8" s="165" t="s">
        <v>19</v>
      </c>
      <c r="L8" s="164" t="s">
        <v>18</v>
      </c>
      <c r="M8" s="533"/>
      <c r="N8" s="526"/>
      <c r="O8" s="167" t="s">
        <v>19</v>
      </c>
      <c r="P8" s="164" t="s">
        <v>18</v>
      </c>
      <c r="Q8" s="165" t="s">
        <v>19</v>
      </c>
      <c r="R8" s="164" t="s">
        <v>18</v>
      </c>
      <c r="S8" s="533"/>
      <c r="T8" s="526"/>
      <c r="U8" s="166" t="s">
        <v>19</v>
      </c>
      <c r="V8" s="164" t="s">
        <v>18</v>
      </c>
      <c r="W8" s="165" t="s">
        <v>19</v>
      </c>
      <c r="X8" s="164" t="s">
        <v>18</v>
      </c>
      <c r="Y8" s="533"/>
      <c r="Z8" s="526"/>
    </row>
    <row r="9" spans="1:26" s="152" customFormat="1" ht="18" customHeight="1" thickBot="1" thickTop="1">
      <c r="A9" s="162" t="s">
        <v>24</v>
      </c>
      <c r="B9" s="335"/>
      <c r="C9" s="161">
        <f>SUM(C10:C65)</f>
        <v>1737328</v>
      </c>
      <c r="D9" s="155">
        <f>SUM(D10:D65)</f>
        <v>1737328</v>
      </c>
      <c r="E9" s="156">
        <f>SUM(E10:E65)</f>
        <v>63180</v>
      </c>
      <c r="F9" s="155">
        <f>SUM(F10:F65)</f>
        <v>63180</v>
      </c>
      <c r="G9" s="154">
        <f>SUM(C9:F9)</f>
        <v>3601016</v>
      </c>
      <c r="H9" s="158">
        <f aca="true" t="shared" si="0" ref="H9:H21">G9/$G$9</f>
        <v>1</v>
      </c>
      <c r="I9" s="157">
        <f>SUM(I10:I65)</f>
        <v>1541753</v>
      </c>
      <c r="J9" s="155">
        <f>SUM(J10:J65)</f>
        <v>1541753</v>
      </c>
      <c r="K9" s="156">
        <f>SUM(K10:K65)</f>
        <v>65326</v>
      </c>
      <c r="L9" s="155">
        <f>SUM(L10:L65)</f>
        <v>65326</v>
      </c>
      <c r="M9" s="154">
        <f aca="true" t="shared" si="1" ref="M9:M21">SUM(I9:L9)</f>
        <v>3214158</v>
      </c>
      <c r="N9" s="160">
        <f aca="true" t="shared" si="2" ref="N9:N21">IF(ISERROR(G9/M9-1),"         /0",(G9/M9-1))</f>
        <v>0.120360604550243</v>
      </c>
      <c r="O9" s="159">
        <f>SUM(O10:O65)</f>
        <v>3679018</v>
      </c>
      <c r="P9" s="155">
        <f>SUM(P10:P65)</f>
        <v>3679018</v>
      </c>
      <c r="Q9" s="156">
        <f>SUM(Q10:Q65)</f>
        <v>141479</v>
      </c>
      <c r="R9" s="155">
        <f>SUM(R10:R65)</f>
        <v>141479</v>
      </c>
      <c r="S9" s="154">
        <f aca="true" t="shared" si="3" ref="S9:S21">SUM(O9:R9)</f>
        <v>7640994</v>
      </c>
      <c r="T9" s="158">
        <f aca="true" t="shared" si="4" ref="T9:T21">S9/$S$9</f>
        <v>1</v>
      </c>
      <c r="U9" s="157">
        <f>SUM(U10:U65)</f>
        <v>3353722</v>
      </c>
      <c r="V9" s="155">
        <f>SUM(V10:V65)</f>
        <v>3353722</v>
      </c>
      <c r="W9" s="156">
        <f>SUM(W10:W65)</f>
        <v>139969</v>
      </c>
      <c r="X9" s="155">
        <f>SUM(X10:X65)</f>
        <v>139969</v>
      </c>
      <c r="Y9" s="154">
        <f aca="true" t="shared" si="5" ref="Y9:Y21">SUM(U9:X9)</f>
        <v>6987382</v>
      </c>
      <c r="Z9" s="153">
        <f>IF(ISERROR(S9/Y9-1),"         /0",(S9/Y9-1))</f>
        <v>0.09354175855849878</v>
      </c>
    </row>
    <row r="10" spans="1:26" ht="21" customHeight="1" thickTop="1">
      <c r="A10" s="151" t="s">
        <v>381</v>
      </c>
      <c r="B10" s="336" t="s">
        <v>382</v>
      </c>
      <c r="C10" s="149">
        <v>617927</v>
      </c>
      <c r="D10" s="145">
        <v>637929</v>
      </c>
      <c r="E10" s="146">
        <v>12544</v>
      </c>
      <c r="F10" s="145">
        <v>12644</v>
      </c>
      <c r="G10" s="144">
        <f aca="true" t="shared" si="6" ref="G10:G65">SUM(C10:F10)</f>
        <v>1281044</v>
      </c>
      <c r="H10" s="148">
        <f t="shared" si="0"/>
        <v>0.3557451563669809</v>
      </c>
      <c r="I10" s="147">
        <v>567166</v>
      </c>
      <c r="J10" s="145">
        <v>579973</v>
      </c>
      <c r="K10" s="146">
        <v>13927</v>
      </c>
      <c r="L10" s="145">
        <v>13760</v>
      </c>
      <c r="M10" s="144">
        <f t="shared" si="1"/>
        <v>1174826</v>
      </c>
      <c r="N10" s="150">
        <f t="shared" si="2"/>
        <v>0.09041168649655362</v>
      </c>
      <c r="O10" s="149">
        <v>1264921</v>
      </c>
      <c r="P10" s="145">
        <v>1386974</v>
      </c>
      <c r="Q10" s="146">
        <v>27901</v>
      </c>
      <c r="R10" s="145">
        <v>27193</v>
      </c>
      <c r="S10" s="144">
        <f t="shared" si="3"/>
        <v>2706989</v>
      </c>
      <c r="T10" s="148">
        <f t="shared" si="4"/>
        <v>0.35427183950150987</v>
      </c>
      <c r="U10" s="147">
        <v>1172524</v>
      </c>
      <c r="V10" s="145">
        <v>1294349</v>
      </c>
      <c r="W10" s="146">
        <v>30547</v>
      </c>
      <c r="X10" s="145">
        <v>30790</v>
      </c>
      <c r="Y10" s="144">
        <f t="shared" si="5"/>
        <v>2528210</v>
      </c>
      <c r="Z10" s="143">
        <f aca="true" t="shared" si="7" ref="Z10:Z21">IF(ISERROR(S10/Y10-1),"         /0",IF(S10/Y10&gt;5,"  *  ",(S10/Y10-1)))</f>
        <v>0.07071366698177761</v>
      </c>
    </row>
    <row r="11" spans="1:26" ht="21" customHeight="1">
      <c r="A11" s="142" t="s">
        <v>383</v>
      </c>
      <c r="B11" s="337" t="s">
        <v>384</v>
      </c>
      <c r="C11" s="140">
        <v>214642</v>
      </c>
      <c r="D11" s="136">
        <v>215171</v>
      </c>
      <c r="E11" s="137">
        <v>2336</v>
      </c>
      <c r="F11" s="136">
        <v>2731</v>
      </c>
      <c r="G11" s="135">
        <f t="shared" si="6"/>
        <v>434880</v>
      </c>
      <c r="H11" s="139">
        <f t="shared" si="0"/>
        <v>0.12076591717448631</v>
      </c>
      <c r="I11" s="138">
        <v>184254</v>
      </c>
      <c r="J11" s="136">
        <v>183438</v>
      </c>
      <c r="K11" s="137">
        <v>1446</v>
      </c>
      <c r="L11" s="136">
        <v>1715</v>
      </c>
      <c r="M11" s="135">
        <f t="shared" si="1"/>
        <v>370853</v>
      </c>
      <c r="N11" s="141">
        <f t="shared" si="2"/>
        <v>0.1726479224922004</v>
      </c>
      <c r="O11" s="140">
        <v>448606</v>
      </c>
      <c r="P11" s="136">
        <v>440788</v>
      </c>
      <c r="Q11" s="137">
        <v>6497</v>
      </c>
      <c r="R11" s="136">
        <v>7274</v>
      </c>
      <c r="S11" s="135">
        <f t="shared" si="3"/>
        <v>903165</v>
      </c>
      <c r="T11" s="139">
        <f t="shared" si="4"/>
        <v>0.11819993576751925</v>
      </c>
      <c r="U11" s="138">
        <v>394889</v>
      </c>
      <c r="V11" s="136">
        <v>384062</v>
      </c>
      <c r="W11" s="137">
        <v>3780</v>
      </c>
      <c r="X11" s="136">
        <v>4404</v>
      </c>
      <c r="Y11" s="135">
        <f t="shared" si="5"/>
        <v>787135</v>
      </c>
      <c r="Z11" s="134">
        <f t="shared" si="7"/>
        <v>0.1474080049800861</v>
      </c>
    </row>
    <row r="12" spans="1:26" ht="21" customHeight="1">
      <c r="A12" s="142" t="s">
        <v>385</v>
      </c>
      <c r="B12" s="337" t="s">
        <v>386</v>
      </c>
      <c r="C12" s="140">
        <v>157930</v>
      </c>
      <c r="D12" s="136">
        <v>157787</v>
      </c>
      <c r="E12" s="137">
        <v>3644</v>
      </c>
      <c r="F12" s="136">
        <v>3804</v>
      </c>
      <c r="G12" s="135">
        <f t="shared" si="6"/>
        <v>323165</v>
      </c>
      <c r="H12" s="139">
        <f t="shared" si="0"/>
        <v>0.089742728163385</v>
      </c>
      <c r="I12" s="138">
        <v>137349</v>
      </c>
      <c r="J12" s="136">
        <v>137355</v>
      </c>
      <c r="K12" s="137">
        <v>4369</v>
      </c>
      <c r="L12" s="136">
        <v>3811</v>
      </c>
      <c r="M12" s="135">
        <f t="shared" si="1"/>
        <v>282884</v>
      </c>
      <c r="N12" s="141">
        <f t="shared" si="2"/>
        <v>0.14239405551392093</v>
      </c>
      <c r="O12" s="140">
        <v>329925</v>
      </c>
      <c r="P12" s="136">
        <v>313797</v>
      </c>
      <c r="Q12" s="137">
        <v>8397</v>
      </c>
      <c r="R12" s="136">
        <v>9197</v>
      </c>
      <c r="S12" s="135">
        <f t="shared" si="3"/>
        <v>661316</v>
      </c>
      <c r="T12" s="139">
        <f t="shared" si="4"/>
        <v>0.08654842550589623</v>
      </c>
      <c r="U12" s="138">
        <v>302262</v>
      </c>
      <c r="V12" s="136">
        <v>286817</v>
      </c>
      <c r="W12" s="137">
        <v>9273</v>
      </c>
      <c r="X12" s="136">
        <v>8788</v>
      </c>
      <c r="Y12" s="135">
        <f t="shared" si="5"/>
        <v>607140</v>
      </c>
      <c r="Z12" s="134">
        <f t="shared" si="7"/>
        <v>0.0892314787363706</v>
      </c>
    </row>
    <row r="13" spans="1:26" ht="21" customHeight="1">
      <c r="A13" s="142" t="s">
        <v>387</v>
      </c>
      <c r="B13" s="337" t="s">
        <v>480</v>
      </c>
      <c r="C13" s="140">
        <v>136612</v>
      </c>
      <c r="D13" s="136">
        <v>131962</v>
      </c>
      <c r="E13" s="137">
        <v>50</v>
      </c>
      <c r="F13" s="136">
        <v>58</v>
      </c>
      <c r="G13" s="135">
        <f t="shared" si="6"/>
        <v>268682</v>
      </c>
      <c r="H13" s="139">
        <f t="shared" si="0"/>
        <v>0.07461283148977955</v>
      </c>
      <c r="I13" s="138">
        <v>110960</v>
      </c>
      <c r="J13" s="136">
        <v>107921</v>
      </c>
      <c r="K13" s="137">
        <v>226</v>
      </c>
      <c r="L13" s="136">
        <v>168</v>
      </c>
      <c r="M13" s="135">
        <f t="shared" si="1"/>
        <v>219275</v>
      </c>
      <c r="N13" s="141">
        <f t="shared" si="2"/>
        <v>0.22531980389921324</v>
      </c>
      <c r="O13" s="140">
        <v>314798</v>
      </c>
      <c r="P13" s="136">
        <v>298777</v>
      </c>
      <c r="Q13" s="137">
        <v>625</v>
      </c>
      <c r="R13" s="136">
        <v>568</v>
      </c>
      <c r="S13" s="135">
        <f t="shared" si="3"/>
        <v>614768</v>
      </c>
      <c r="T13" s="139">
        <f t="shared" si="4"/>
        <v>0.08045654793080587</v>
      </c>
      <c r="U13" s="138">
        <v>256888</v>
      </c>
      <c r="V13" s="136">
        <v>245757</v>
      </c>
      <c r="W13" s="137">
        <v>315</v>
      </c>
      <c r="X13" s="136">
        <v>267</v>
      </c>
      <c r="Y13" s="135">
        <f t="shared" si="5"/>
        <v>503227</v>
      </c>
      <c r="Z13" s="134">
        <f t="shared" si="7"/>
        <v>0.22165146146768744</v>
      </c>
    </row>
    <row r="14" spans="1:26" ht="21" customHeight="1">
      <c r="A14" s="142" t="s">
        <v>389</v>
      </c>
      <c r="B14" s="337" t="s">
        <v>390</v>
      </c>
      <c r="C14" s="140">
        <v>98564</v>
      </c>
      <c r="D14" s="136">
        <v>93199</v>
      </c>
      <c r="E14" s="137">
        <v>1530</v>
      </c>
      <c r="F14" s="136">
        <v>2343</v>
      </c>
      <c r="G14" s="135">
        <f t="shared" si="6"/>
        <v>195636</v>
      </c>
      <c r="H14" s="139">
        <f t="shared" si="0"/>
        <v>0.054328000764228765</v>
      </c>
      <c r="I14" s="138">
        <v>83979</v>
      </c>
      <c r="J14" s="136">
        <v>82997</v>
      </c>
      <c r="K14" s="137">
        <v>2059</v>
      </c>
      <c r="L14" s="136">
        <v>2182</v>
      </c>
      <c r="M14" s="135">
        <f t="shared" si="1"/>
        <v>171217</v>
      </c>
      <c r="N14" s="141">
        <f t="shared" si="2"/>
        <v>0.14262018374343666</v>
      </c>
      <c r="O14" s="140">
        <v>215958</v>
      </c>
      <c r="P14" s="136">
        <v>194670</v>
      </c>
      <c r="Q14" s="137">
        <v>2861</v>
      </c>
      <c r="R14" s="136">
        <v>4362</v>
      </c>
      <c r="S14" s="135">
        <f t="shared" si="3"/>
        <v>417851</v>
      </c>
      <c r="T14" s="139">
        <f t="shared" si="4"/>
        <v>0.05468542443561662</v>
      </c>
      <c r="U14" s="138">
        <v>189939</v>
      </c>
      <c r="V14" s="136">
        <v>172174</v>
      </c>
      <c r="W14" s="137">
        <v>2974</v>
      </c>
      <c r="X14" s="136">
        <v>3182</v>
      </c>
      <c r="Y14" s="135">
        <f t="shared" si="5"/>
        <v>368269</v>
      </c>
      <c r="Z14" s="134">
        <f t="shared" si="7"/>
        <v>0.13463528018920945</v>
      </c>
    </row>
    <row r="15" spans="1:26" ht="21" customHeight="1">
      <c r="A15" s="142" t="s">
        <v>391</v>
      </c>
      <c r="B15" s="337" t="s">
        <v>392</v>
      </c>
      <c r="C15" s="140">
        <v>64327</v>
      </c>
      <c r="D15" s="136">
        <v>62648</v>
      </c>
      <c r="E15" s="137">
        <v>15777</v>
      </c>
      <c r="F15" s="136">
        <v>14972</v>
      </c>
      <c r="G15" s="135">
        <f>SUM(C15:F15)</f>
        <v>157724</v>
      </c>
      <c r="H15" s="139">
        <f>G15/$G$9</f>
        <v>0.043799860928138055</v>
      </c>
      <c r="I15" s="138">
        <v>46783</v>
      </c>
      <c r="J15" s="136">
        <v>45990</v>
      </c>
      <c r="K15" s="137">
        <v>13054</v>
      </c>
      <c r="L15" s="136">
        <v>13012</v>
      </c>
      <c r="M15" s="135">
        <f>SUM(I15:L15)</f>
        <v>118839</v>
      </c>
      <c r="N15" s="141">
        <f>IF(ISERROR(G15/M15-1),"         /0",(G15/M15-1))</f>
        <v>0.3272073982446839</v>
      </c>
      <c r="O15" s="140">
        <v>141366</v>
      </c>
      <c r="P15" s="136">
        <v>136339</v>
      </c>
      <c r="Q15" s="137">
        <v>34270</v>
      </c>
      <c r="R15" s="136">
        <v>32840</v>
      </c>
      <c r="S15" s="135">
        <f>SUM(O15:R15)</f>
        <v>344815</v>
      </c>
      <c r="T15" s="139">
        <f>S15/$S$9</f>
        <v>0.045126982170120795</v>
      </c>
      <c r="U15" s="138">
        <v>109410</v>
      </c>
      <c r="V15" s="136">
        <v>103511</v>
      </c>
      <c r="W15" s="137">
        <v>27664</v>
      </c>
      <c r="X15" s="136">
        <v>27432</v>
      </c>
      <c r="Y15" s="135">
        <f>SUM(U15:X15)</f>
        <v>268017</v>
      </c>
      <c r="Z15" s="134">
        <f>IF(ISERROR(S15/Y15-1),"         /0",IF(S15/Y15&gt;5,"  *  ",(S15/Y15-1)))</f>
        <v>0.28654152535100375</v>
      </c>
    </row>
    <row r="16" spans="1:26" ht="21" customHeight="1">
      <c r="A16" s="142" t="s">
        <v>393</v>
      </c>
      <c r="B16" s="337" t="s">
        <v>394</v>
      </c>
      <c r="C16" s="140">
        <v>62180</v>
      </c>
      <c r="D16" s="136">
        <v>61861</v>
      </c>
      <c r="E16" s="137">
        <v>1010</v>
      </c>
      <c r="F16" s="136">
        <v>913</v>
      </c>
      <c r="G16" s="135">
        <f>SUM(C16:F16)</f>
        <v>125964</v>
      </c>
      <c r="H16" s="139">
        <f>G16/$G$9</f>
        <v>0.034980127830590034</v>
      </c>
      <c r="I16" s="138">
        <v>58937</v>
      </c>
      <c r="J16" s="136">
        <v>58967</v>
      </c>
      <c r="K16" s="137">
        <v>1310</v>
      </c>
      <c r="L16" s="136">
        <v>1441</v>
      </c>
      <c r="M16" s="135">
        <f>SUM(I16:L16)</f>
        <v>120655</v>
      </c>
      <c r="N16" s="141">
        <f>IF(ISERROR(G16/M16-1),"         /0",(G16/M16-1))</f>
        <v>0.04400149185694757</v>
      </c>
      <c r="O16" s="140">
        <v>129015</v>
      </c>
      <c r="P16" s="136">
        <v>122787</v>
      </c>
      <c r="Q16" s="137">
        <v>2343</v>
      </c>
      <c r="R16" s="136">
        <v>2663</v>
      </c>
      <c r="S16" s="135">
        <f>SUM(O16:R16)</f>
        <v>256808</v>
      </c>
      <c r="T16" s="139">
        <f>S16/$S$9</f>
        <v>0.03360923984497305</v>
      </c>
      <c r="U16" s="138">
        <v>129749</v>
      </c>
      <c r="V16" s="136">
        <v>123201</v>
      </c>
      <c r="W16" s="137">
        <v>2179</v>
      </c>
      <c r="X16" s="136">
        <v>2312</v>
      </c>
      <c r="Y16" s="135">
        <f>SUM(U16:X16)</f>
        <v>257441</v>
      </c>
      <c r="Z16" s="134">
        <f>IF(ISERROR(S16/Y16-1),"         /0",IF(S16/Y16&gt;5,"  *  ",(S16/Y16-1)))</f>
        <v>-0.002458815806340109</v>
      </c>
    </row>
    <row r="17" spans="1:26" ht="21" customHeight="1">
      <c r="A17" s="142" t="s">
        <v>395</v>
      </c>
      <c r="B17" s="337" t="s">
        <v>396</v>
      </c>
      <c r="C17" s="140">
        <v>54438</v>
      </c>
      <c r="D17" s="136">
        <v>51813</v>
      </c>
      <c r="E17" s="137">
        <v>79</v>
      </c>
      <c r="F17" s="136">
        <v>41</v>
      </c>
      <c r="G17" s="135">
        <f>SUM(C17:F17)</f>
        <v>106371</v>
      </c>
      <c r="H17" s="139">
        <f>G17/$G$9</f>
        <v>0.02953916339166502</v>
      </c>
      <c r="I17" s="138">
        <v>50005</v>
      </c>
      <c r="J17" s="136">
        <v>47986</v>
      </c>
      <c r="K17" s="137">
        <v>40</v>
      </c>
      <c r="L17" s="136">
        <v>36</v>
      </c>
      <c r="M17" s="135">
        <f>SUM(I17:L17)</f>
        <v>98067</v>
      </c>
      <c r="N17" s="141">
        <f>IF(ISERROR(G17/M17-1),"         /0",(G17/M17-1))</f>
        <v>0.0846768025941449</v>
      </c>
      <c r="O17" s="140">
        <v>129276</v>
      </c>
      <c r="P17" s="136">
        <v>123231</v>
      </c>
      <c r="Q17" s="137">
        <v>620</v>
      </c>
      <c r="R17" s="136">
        <v>533</v>
      </c>
      <c r="S17" s="135">
        <f>SUM(O17:R17)</f>
        <v>253660</v>
      </c>
      <c r="T17" s="139">
        <f>S17/$S$9</f>
        <v>0.03319725156177324</v>
      </c>
      <c r="U17" s="138">
        <v>121689</v>
      </c>
      <c r="V17" s="136">
        <v>111506</v>
      </c>
      <c r="W17" s="137">
        <v>70</v>
      </c>
      <c r="X17" s="136">
        <v>71</v>
      </c>
      <c r="Y17" s="135">
        <f>SUM(U17:X17)</f>
        <v>233336</v>
      </c>
      <c r="Z17" s="134">
        <f>IF(ISERROR(S17/Y17-1),"         /0",IF(S17/Y17&gt;5,"  *  ",(S17/Y17-1)))</f>
        <v>0.08710186169300926</v>
      </c>
    </row>
    <row r="18" spans="1:26" ht="20.25" customHeight="1">
      <c r="A18" s="142" t="s">
        <v>397</v>
      </c>
      <c r="B18" s="337" t="s">
        <v>398</v>
      </c>
      <c r="C18" s="140">
        <v>50994</v>
      </c>
      <c r="D18" s="136">
        <v>50490</v>
      </c>
      <c r="E18" s="137">
        <v>1837</v>
      </c>
      <c r="F18" s="136">
        <v>1660</v>
      </c>
      <c r="G18" s="135">
        <f>SUM(C18:F18)</f>
        <v>104981</v>
      </c>
      <c r="H18" s="139">
        <f>G18/$G$9</f>
        <v>0.029153161218944876</v>
      </c>
      <c r="I18" s="138">
        <v>43718</v>
      </c>
      <c r="J18" s="136">
        <v>43607</v>
      </c>
      <c r="K18" s="137">
        <v>1778</v>
      </c>
      <c r="L18" s="136">
        <v>1531</v>
      </c>
      <c r="M18" s="135">
        <f>SUM(I18:L18)</f>
        <v>90634</v>
      </c>
      <c r="N18" s="141">
        <f>IF(ISERROR(G18/M18-1),"         /0",(G18/M18-1))</f>
        <v>0.15829600370721808</v>
      </c>
      <c r="O18" s="140">
        <v>106378</v>
      </c>
      <c r="P18" s="136">
        <v>100845</v>
      </c>
      <c r="Q18" s="137">
        <v>4214</v>
      </c>
      <c r="R18" s="136">
        <v>3257</v>
      </c>
      <c r="S18" s="135">
        <f>SUM(O18:R18)</f>
        <v>214694</v>
      </c>
      <c r="T18" s="139">
        <f>S18/$S$9</f>
        <v>0.02809765326343667</v>
      </c>
      <c r="U18" s="138">
        <v>99912</v>
      </c>
      <c r="V18" s="136">
        <v>92103</v>
      </c>
      <c r="W18" s="137">
        <v>2972</v>
      </c>
      <c r="X18" s="136">
        <v>2758</v>
      </c>
      <c r="Y18" s="135">
        <f>SUM(U18:X18)</f>
        <v>197745</v>
      </c>
      <c r="Z18" s="134">
        <f>IF(ISERROR(S18/Y18-1),"         /0",IF(S18/Y18&gt;5,"  *  ",(S18/Y18-1)))</f>
        <v>0.08571139598978483</v>
      </c>
    </row>
    <row r="19" spans="1:26" ht="21" customHeight="1">
      <c r="A19" s="142" t="s">
        <v>399</v>
      </c>
      <c r="B19" s="337" t="s">
        <v>400</v>
      </c>
      <c r="C19" s="140">
        <v>39600</v>
      </c>
      <c r="D19" s="136">
        <v>39064</v>
      </c>
      <c r="E19" s="137">
        <v>1727</v>
      </c>
      <c r="F19" s="136">
        <v>1864</v>
      </c>
      <c r="G19" s="135">
        <f t="shared" si="6"/>
        <v>82255</v>
      </c>
      <c r="H19" s="139">
        <f>G19/$G$9</f>
        <v>0.022842164544672947</v>
      </c>
      <c r="I19" s="138">
        <v>36565</v>
      </c>
      <c r="J19" s="136">
        <v>37120</v>
      </c>
      <c r="K19" s="137">
        <v>1058</v>
      </c>
      <c r="L19" s="136">
        <v>1065</v>
      </c>
      <c r="M19" s="135">
        <f>SUM(I19:L19)</f>
        <v>75808</v>
      </c>
      <c r="N19" s="141">
        <f>IF(ISERROR(G19/M19-1),"         /0",(G19/M19-1))</f>
        <v>0.08504379485014768</v>
      </c>
      <c r="O19" s="140">
        <v>76535</v>
      </c>
      <c r="P19" s="136">
        <v>82042</v>
      </c>
      <c r="Q19" s="137">
        <v>4504</v>
      </c>
      <c r="R19" s="136">
        <v>5646</v>
      </c>
      <c r="S19" s="135">
        <f>SUM(O19:R19)</f>
        <v>168727</v>
      </c>
      <c r="T19" s="139">
        <f>S19/$S$9</f>
        <v>0.02208181291596355</v>
      </c>
      <c r="U19" s="138">
        <v>76296</v>
      </c>
      <c r="V19" s="136">
        <v>82043</v>
      </c>
      <c r="W19" s="137">
        <v>2738</v>
      </c>
      <c r="X19" s="136">
        <v>3346</v>
      </c>
      <c r="Y19" s="135">
        <f>SUM(U19:X19)</f>
        <v>164423</v>
      </c>
      <c r="Z19" s="134">
        <f>IF(ISERROR(S19/Y19-1),"         /0",IF(S19/Y19&gt;5,"  *  ",(S19/Y19-1)))</f>
        <v>0.026176386515268435</v>
      </c>
    </row>
    <row r="20" spans="1:26" ht="21" customHeight="1">
      <c r="A20" s="142" t="s">
        <v>401</v>
      </c>
      <c r="B20" s="337" t="s">
        <v>402</v>
      </c>
      <c r="C20" s="140">
        <v>36832</v>
      </c>
      <c r="D20" s="136">
        <v>36523</v>
      </c>
      <c r="E20" s="137">
        <v>231</v>
      </c>
      <c r="F20" s="136">
        <v>218</v>
      </c>
      <c r="G20" s="135">
        <f t="shared" si="6"/>
        <v>73804</v>
      </c>
      <c r="H20" s="139">
        <f>G20/$G$9</f>
        <v>0.020495326874415444</v>
      </c>
      <c r="I20" s="138">
        <v>36571</v>
      </c>
      <c r="J20" s="136">
        <v>35546</v>
      </c>
      <c r="K20" s="137">
        <v>142</v>
      </c>
      <c r="L20" s="136">
        <v>238</v>
      </c>
      <c r="M20" s="135">
        <f>SUM(I20:L20)</f>
        <v>72497</v>
      </c>
      <c r="N20" s="141">
        <f>IF(ISERROR(G20/M20-1),"         /0",(G20/M20-1))</f>
        <v>0.018028332206849962</v>
      </c>
      <c r="O20" s="140">
        <v>84814</v>
      </c>
      <c r="P20" s="136">
        <v>78854</v>
      </c>
      <c r="Q20" s="137">
        <v>439</v>
      </c>
      <c r="R20" s="136">
        <v>499</v>
      </c>
      <c r="S20" s="135">
        <f>SUM(O20:R20)</f>
        <v>164606</v>
      </c>
      <c r="T20" s="139">
        <f>S20/$S$9</f>
        <v>0.021542485179284265</v>
      </c>
      <c r="U20" s="138">
        <v>90392</v>
      </c>
      <c r="V20" s="136">
        <v>83382</v>
      </c>
      <c r="W20" s="137">
        <v>305</v>
      </c>
      <c r="X20" s="136">
        <v>569</v>
      </c>
      <c r="Y20" s="135">
        <f>SUM(U20:X20)</f>
        <v>174648</v>
      </c>
      <c r="Z20" s="134">
        <f>IF(ISERROR(S20/Y20-1),"         /0",IF(S20/Y20&gt;5,"  *  ",(S20/Y20-1)))</f>
        <v>-0.05749851129128303</v>
      </c>
    </row>
    <row r="21" spans="1:26" ht="21" customHeight="1">
      <c r="A21" s="142" t="s">
        <v>403</v>
      </c>
      <c r="B21" s="337" t="s">
        <v>404</v>
      </c>
      <c r="C21" s="140">
        <v>34882</v>
      </c>
      <c r="D21" s="136">
        <v>33110</v>
      </c>
      <c r="E21" s="137">
        <v>80</v>
      </c>
      <c r="F21" s="136">
        <v>26</v>
      </c>
      <c r="G21" s="135">
        <f t="shared" si="6"/>
        <v>68098</v>
      </c>
      <c r="H21" s="139">
        <f t="shared" si="0"/>
        <v>0.01891077407042901</v>
      </c>
      <c r="I21" s="138">
        <v>31691</v>
      </c>
      <c r="J21" s="136">
        <v>29853</v>
      </c>
      <c r="K21" s="137">
        <v>437</v>
      </c>
      <c r="L21" s="136">
        <v>75</v>
      </c>
      <c r="M21" s="135">
        <f t="shared" si="1"/>
        <v>62056</v>
      </c>
      <c r="N21" s="141">
        <f t="shared" si="2"/>
        <v>0.09736367152249592</v>
      </c>
      <c r="O21" s="140">
        <v>81033</v>
      </c>
      <c r="P21" s="136">
        <v>70220</v>
      </c>
      <c r="Q21" s="137">
        <v>411</v>
      </c>
      <c r="R21" s="136">
        <v>45</v>
      </c>
      <c r="S21" s="135">
        <f t="shared" si="3"/>
        <v>151709</v>
      </c>
      <c r="T21" s="139">
        <f t="shared" si="4"/>
        <v>0.01985461577381163</v>
      </c>
      <c r="U21" s="138">
        <v>73624</v>
      </c>
      <c r="V21" s="136">
        <v>64492</v>
      </c>
      <c r="W21" s="137">
        <v>656</v>
      </c>
      <c r="X21" s="136">
        <v>159</v>
      </c>
      <c r="Y21" s="135">
        <f t="shared" si="5"/>
        <v>138931</v>
      </c>
      <c r="Z21" s="134">
        <f t="shared" si="7"/>
        <v>0.09197371357004558</v>
      </c>
    </row>
    <row r="22" spans="1:26" ht="21" customHeight="1">
      <c r="A22" s="142" t="s">
        <v>405</v>
      </c>
      <c r="B22" s="337" t="s">
        <v>405</v>
      </c>
      <c r="C22" s="140">
        <v>16770</v>
      </c>
      <c r="D22" s="136">
        <v>15823</v>
      </c>
      <c r="E22" s="137">
        <v>714</v>
      </c>
      <c r="F22" s="136">
        <v>683</v>
      </c>
      <c r="G22" s="135">
        <f t="shared" si="6"/>
        <v>33990</v>
      </c>
      <c r="H22" s="139">
        <f aca="true" t="shared" si="8" ref="H22:H32">G22/$G$9</f>
        <v>0.009439002770329262</v>
      </c>
      <c r="I22" s="138">
        <v>14395</v>
      </c>
      <c r="J22" s="136">
        <v>13828</v>
      </c>
      <c r="K22" s="137">
        <v>1130</v>
      </c>
      <c r="L22" s="136">
        <v>1168</v>
      </c>
      <c r="M22" s="135">
        <f aca="true" t="shared" si="9" ref="M22:M32">SUM(I22:L22)</f>
        <v>30521</v>
      </c>
      <c r="N22" s="141">
        <f aca="true" t="shared" si="10" ref="N22:N32">IF(ISERROR(G22/M22-1),"         /0",(G22/M22-1))</f>
        <v>0.11365944759346025</v>
      </c>
      <c r="O22" s="140">
        <v>33508</v>
      </c>
      <c r="P22" s="136">
        <v>31599</v>
      </c>
      <c r="Q22" s="137">
        <v>1421</v>
      </c>
      <c r="R22" s="136">
        <v>1391</v>
      </c>
      <c r="S22" s="135">
        <f aca="true" t="shared" si="11" ref="S22:S32">SUM(O22:R22)</f>
        <v>67919</v>
      </c>
      <c r="T22" s="139">
        <f aca="true" t="shared" si="12" ref="T22:T32">S22/$S$9</f>
        <v>0.008888764995758405</v>
      </c>
      <c r="U22" s="138">
        <v>30933</v>
      </c>
      <c r="V22" s="136">
        <v>29264</v>
      </c>
      <c r="W22" s="137">
        <v>2033</v>
      </c>
      <c r="X22" s="136">
        <v>2089</v>
      </c>
      <c r="Y22" s="135">
        <f aca="true" t="shared" si="13" ref="Y22:Y32">SUM(U22:X22)</f>
        <v>64319</v>
      </c>
      <c r="Z22" s="134">
        <f aca="true" t="shared" si="14" ref="Z22:Z32">IF(ISERROR(S22/Y22-1),"         /0",IF(S22/Y22&gt;5,"  *  ",(S22/Y22-1)))</f>
        <v>0.055971019449929216</v>
      </c>
    </row>
    <row r="23" spans="1:26" ht="21" customHeight="1">
      <c r="A23" s="142" t="s">
        <v>406</v>
      </c>
      <c r="B23" s="337" t="s">
        <v>407</v>
      </c>
      <c r="C23" s="140">
        <v>16733</v>
      </c>
      <c r="D23" s="136">
        <v>16048</v>
      </c>
      <c r="E23" s="137">
        <v>4</v>
      </c>
      <c r="F23" s="136">
        <v>24</v>
      </c>
      <c r="G23" s="135">
        <f t="shared" si="6"/>
        <v>32809</v>
      </c>
      <c r="H23" s="139">
        <f t="shared" si="8"/>
        <v>0.009111039773219557</v>
      </c>
      <c r="I23" s="138">
        <v>14660</v>
      </c>
      <c r="J23" s="136">
        <v>14557</v>
      </c>
      <c r="K23" s="137">
        <v>7</v>
      </c>
      <c r="L23" s="136">
        <v>17</v>
      </c>
      <c r="M23" s="135">
        <f t="shared" si="9"/>
        <v>29241</v>
      </c>
      <c r="N23" s="141">
        <f t="shared" si="10"/>
        <v>0.12202045073697887</v>
      </c>
      <c r="O23" s="140">
        <v>35295</v>
      </c>
      <c r="P23" s="136">
        <v>31801</v>
      </c>
      <c r="Q23" s="137">
        <v>11</v>
      </c>
      <c r="R23" s="136">
        <v>33</v>
      </c>
      <c r="S23" s="135">
        <f t="shared" si="11"/>
        <v>67140</v>
      </c>
      <c r="T23" s="139">
        <f t="shared" si="12"/>
        <v>0.008786814909159725</v>
      </c>
      <c r="U23" s="138">
        <v>31712</v>
      </c>
      <c r="V23" s="136">
        <v>28023</v>
      </c>
      <c r="W23" s="137">
        <v>64</v>
      </c>
      <c r="X23" s="136">
        <v>17</v>
      </c>
      <c r="Y23" s="135">
        <f t="shared" si="13"/>
        <v>59816</v>
      </c>
      <c r="Z23" s="134">
        <f t="shared" si="14"/>
        <v>0.1224421559448976</v>
      </c>
    </row>
    <row r="24" spans="1:26" ht="21" customHeight="1">
      <c r="A24" s="142" t="s">
        <v>408</v>
      </c>
      <c r="B24" s="337" t="s">
        <v>409</v>
      </c>
      <c r="C24" s="140">
        <v>14103</v>
      </c>
      <c r="D24" s="136">
        <v>13544</v>
      </c>
      <c r="E24" s="137">
        <v>178</v>
      </c>
      <c r="F24" s="136">
        <v>44</v>
      </c>
      <c r="G24" s="135">
        <f t="shared" si="6"/>
        <v>27869</v>
      </c>
      <c r="H24" s="139">
        <f>G24/$G$9</f>
        <v>0.007739204713336458</v>
      </c>
      <c r="I24" s="138">
        <v>12908</v>
      </c>
      <c r="J24" s="136">
        <v>12227</v>
      </c>
      <c r="K24" s="137">
        <v>60</v>
      </c>
      <c r="L24" s="136">
        <v>70</v>
      </c>
      <c r="M24" s="135">
        <f>SUM(I24:L24)</f>
        <v>25265</v>
      </c>
      <c r="N24" s="141">
        <f>IF(ISERROR(G24/M24-1),"         /0",(G24/M24-1))</f>
        <v>0.10306748466257676</v>
      </c>
      <c r="O24" s="140">
        <v>31079</v>
      </c>
      <c r="P24" s="136">
        <v>27068</v>
      </c>
      <c r="Q24" s="137">
        <v>186</v>
      </c>
      <c r="R24" s="136">
        <v>56</v>
      </c>
      <c r="S24" s="135">
        <f>SUM(O24:R24)</f>
        <v>58389</v>
      </c>
      <c r="T24" s="139">
        <f>S24/$S$9</f>
        <v>0.007641545065995341</v>
      </c>
      <c r="U24" s="138">
        <v>28482</v>
      </c>
      <c r="V24" s="136">
        <v>25208</v>
      </c>
      <c r="W24" s="137">
        <v>122</v>
      </c>
      <c r="X24" s="136">
        <v>133</v>
      </c>
      <c r="Y24" s="135">
        <f>SUM(U24:X24)</f>
        <v>53945</v>
      </c>
      <c r="Z24" s="134">
        <f>IF(ISERROR(S24/Y24-1),"         /0",IF(S24/Y24&gt;5,"  *  ",(S24/Y24-1)))</f>
        <v>0.0823802020576514</v>
      </c>
    </row>
    <row r="25" spans="1:26" ht="21" customHeight="1">
      <c r="A25" s="142" t="s">
        <v>410</v>
      </c>
      <c r="B25" s="337" t="s">
        <v>411</v>
      </c>
      <c r="C25" s="140">
        <v>13113</v>
      </c>
      <c r="D25" s="136">
        <v>12737</v>
      </c>
      <c r="E25" s="137">
        <v>628</v>
      </c>
      <c r="F25" s="136">
        <v>691</v>
      </c>
      <c r="G25" s="135">
        <f t="shared" si="6"/>
        <v>27169</v>
      </c>
      <c r="H25" s="139">
        <f>G25/$G$9</f>
        <v>0.007544815129952214</v>
      </c>
      <c r="I25" s="138">
        <v>11976</v>
      </c>
      <c r="J25" s="136">
        <v>11109</v>
      </c>
      <c r="K25" s="137">
        <v>870</v>
      </c>
      <c r="L25" s="136">
        <v>1005</v>
      </c>
      <c r="M25" s="135">
        <f>SUM(I25:L25)</f>
        <v>24960</v>
      </c>
      <c r="N25" s="141">
        <f>IF(ISERROR(G25/M25-1),"         /0",(G25/M25-1))</f>
        <v>0.08850160256410255</v>
      </c>
      <c r="O25" s="140">
        <v>31146</v>
      </c>
      <c r="P25" s="136">
        <v>25959</v>
      </c>
      <c r="Q25" s="137">
        <v>1424</v>
      </c>
      <c r="R25" s="136">
        <v>2262</v>
      </c>
      <c r="S25" s="135">
        <f>SUM(O25:R25)</f>
        <v>60791</v>
      </c>
      <c r="T25" s="139">
        <f>S25/$S$9</f>
        <v>0.007955902072426703</v>
      </c>
      <c r="U25" s="138">
        <v>30119</v>
      </c>
      <c r="V25" s="136">
        <v>24274</v>
      </c>
      <c r="W25" s="137">
        <v>2179</v>
      </c>
      <c r="X25" s="136">
        <v>2763</v>
      </c>
      <c r="Y25" s="135">
        <f>SUM(U25:X25)</f>
        <v>59335</v>
      </c>
      <c r="Z25" s="134">
        <f>IF(ISERROR(S25/Y25-1),"         /0",IF(S25/Y25&gt;5,"  *  ",(S25/Y25-1)))</f>
        <v>0.02453863655515298</v>
      </c>
    </row>
    <row r="26" spans="1:26" ht="21" customHeight="1">
      <c r="A26" s="142" t="s">
        <v>412</v>
      </c>
      <c r="B26" s="337" t="s">
        <v>413</v>
      </c>
      <c r="C26" s="140">
        <v>11431</v>
      </c>
      <c r="D26" s="136">
        <v>11401</v>
      </c>
      <c r="E26" s="137">
        <v>366</v>
      </c>
      <c r="F26" s="136">
        <v>341</v>
      </c>
      <c r="G26" s="135">
        <f t="shared" si="6"/>
        <v>23539</v>
      </c>
      <c r="H26" s="139">
        <f>G26/$G$9</f>
        <v>0.006536766290402486</v>
      </c>
      <c r="I26" s="138">
        <v>10404</v>
      </c>
      <c r="J26" s="136">
        <v>10646</v>
      </c>
      <c r="K26" s="137">
        <v>601</v>
      </c>
      <c r="L26" s="136">
        <v>530</v>
      </c>
      <c r="M26" s="135">
        <f>SUM(I26:L26)</f>
        <v>22181</v>
      </c>
      <c r="N26" s="141">
        <f>IF(ISERROR(G26/M26-1),"         /0",(G26/M26-1))</f>
        <v>0.06122356972183396</v>
      </c>
      <c r="O26" s="140">
        <v>23162</v>
      </c>
      <c r="P26" s="136">
        <v>21848</v>
      </c>
      <c r="Q26" s="137">
        <v>697</v>
      </c>
      <c r="R26" s="136">
        <v>655</v>
      </c>
      <c r="S26" s="135">
        <f>SUM(O26:R26)</f>
        <v>46362</v>
      </c>
      <c r="T26" s="139">
        <f>S26/$S$9</f>
        <v>0.00606753519241083</v>
      </c>
      <c r="U26" s="138">
        <v>21229</v>
      </c>
      <c r="V26" s="136">
        <v>20385</v>
      </c>
      <c r="W26" s="137">
        <v>1151</v>
      </c>
      <c r="X26" s="136">
        <v>1054</v>
      </c>
      <c r="Y26" s="135">
        <f>SUM(U26:X26)</f>
        <v>43819</v>
      </c>
      <c r="Z26" s="134">
        <f>IF(ISERROR(S26/Y26-1),"         /0",IF(S26/Y26&gt;5,"  *  ",(S26/Y26-1)))</f>
        <v>0.0580341860836624</v>
      </c>
    </row>
    <row r="27" spans="1:26" ht="21" customHeight="1">
      <c r="A27" s="142" t="s">
        <v>414</v>
      </c>
      <c r="B27" s="337" t="s">
        <v>415</v>
      </c>
      <c r="C27" s="140">
        <v>11252</v>
      </c>
      <c r="D27" s="136">
        <v>11491</v>
      </c>
      <c r="E27" s="137">
        <v>198</v>
      </c>
      <c r="F27" s="136">
        <v>20</v>
      </c>
      <c r="G27" s="135">
        <f t="shared" si="6"/>
        <v>22961</v>
      </c>
      <c r="H27" s="139">
        <f t="shared" si="8"/>
        <v>0.006376256034408067</v>
      </c>
      <c r="I27" s="138">
        <v>10079</v>
      </c>
      <c r="J27" s="136">
        <v>9758</v>
      </c>
      <c r="K27" s="137">
        <v>2</v>
      </c>
      <c r="L27" s="136">
        <v>2</v>
      </c>
      <c r="M27" s="135">
        <f t="shared" si="9"/>
        <v>19841</v>
      </c>
      <c r="N27" s="141">
        <f t="shared" si="10"/>
        <v>0.15725013860188497</v>
      </c>
      <c r="O27" s="140">
        <v>24731</v>
      </c>
      <c r="P27" s="136">
        <v>23385</v>
      </c>
      <c r="Q27" s="137">
        <v>273</v>
      </c>
      <c r="R27" s="136">
        <v>84</v>
      </c>
      <c r="S27" s="135">
        <f t="shared" si="11"/>
        <v>48473</v>
      </c>
      <c r="T27" s="139">
        <f t="shared" si="12"/>
        <v>0.006343808148520991</v>
      </c>
      <c r="U27" s="138">
        <v>23178</v>
      </c>
      <c r="V27" s="136">
        <v>20908</v>
      </c>
      <c r="W27" s="137">
        <v>15</v>
      </c>
      <c r="X27" s="136">
        <v>9</v>
      </c>
      <c r="Y27" s="135">
        <f t="shared" si="13"/>
        <v>44110</v>
      </c>
      <c r="Z27" s="134">
        <f t="shared" si="14"/>
        <v>0.09891181138063931</v>
      </c>
    </row>
    <row r="28" spans="1:26" ht="21" customHeight="1">
      <c r="A28" s="142" t="s">
        <v>416</v>
      </c>
      <c r="B28" s="337" t="s">
        <v>417</v>
      </c>
      <c r="C28" s="140">
        <v>10176</v>
      </c>
      <c r="D28" s="136">
        <v>9470</v>
      </c>
      <c r="E28" s="137">
        <v>2</v>
      </c>
      <c r="F28" s="136">
        <v>1</v>
      </c>
      <c r="G28" s="135">
        <f t="shared" si="6"/>
        <v>19649</v>
      </c>
      <c r="H28" s="139">
        <f t="shared" si="8"/>
        <v>0.005456515605595754</v>
      </c>
      <c r="I28" s="138">
        <v>7951</v>
      </c>
      <c r="J28" s="136">
        <v>7778</v>
      </c>
      <c r="K28" s="137">
        <v>38</v>
      </c>
      <c r="L28" s="136">
        <v>5</v>
      </c>
      <c r="M28" s="135">
        <f t="shared" si="9"/>
        <v>15772</v>
      </c>
      <c r="N28" s="141">
        <f t="shared" si="10"/>
        <v>0.2458153690083693</v>
      </c>
      <c r="O28" s="140">
        <v>19952</v>
      </c>
      <c r="P28" s="136">
        <v>18247</v>
      </c>
      <c r="Q28" s="137">
        <v>8</v>
      </c>
      <c r="R28" s="136">
        <v>7</v>
      </c>
      <c r="S28" s="135">
        <f t="shared" si="11"/>
        <v>38214</v>
      </c>
      <c r="T28" s="139">
        <f t="shared" si="12"/>
        <v>0.005001181783417184</v>
      </c>
      <c r="U28" s="138">
        <v>17094</v>
      </c>
      <c r="V28" s="136">
        <v>15656</v>
      </c>
      <c r="W28" s="137">
        <v>85</v>
      </c>
      <c r="X28" s="136">
        <v>23</v>
      </c>
      <c r="Y28" s="135">
        <f t="shared" si="13"/>
        <v>32858</v>
      </c>
      <c r="Z28" s="134">
        <f t="shared" si="14"/>
        <v>0.16300444336234698</v>
      </c>
    </row>
    <row r="29" spans="1:26" ht="21" customHeight="1">
      <c r="A29" s="142" t="s">
        <v>418</v>
      </c>
      <c r="B29" s="337" t="s">
        <v>419</v>
      </c>
      <c r="C29" s="140">
        <v>7177</v>
      </c>
      <c r="D29" s="136">
        <v>7574</v>
      </c>
      <c r="E29" s="137">
        <v>2409</v>
      </c>
      <c r="F29" s="136">
        <v>2082</v>
      </c>
      <c r="G29" s="135">
        <f t="shared" si="6"/>
        <v>19242</v>
      </c>
      <c r="H29" s="139">
        <f t="shared" si="8"/>
        <v>0.005343491947828057</v>
      </c>
      <c r="I29" s="138">
        <v>5890</v>
      </c>
      <c r="J29" s="136">
        <v>6202</v>
      </c>
      <c r="K29" s="137">
        <v>2051</v>
      </c>
      <c r="L29" s="136">
        <v>2143</v>
      </c>
      <c r="M29" s="135">
        <f t="shared" si="9"/>
        <v>16286</v>
      </c>
      <c r="N29" s="141">
        <f t="shared" si="10"/>
        <v>0.1815055876212699</v>
      </c>
      <c r="O29" s="140">
        <v>16758</v>
      </c>
      <c r="P29" s="136">
        <v>17199</v>
      </c>
      <c r="Q29" s="137">
        <v>6278</v>
      </c>
      <c r="R29" s="136">
        <v>5730</v>
      </c>
      <c r="S29" s="135">
        <f t="shared" si="11"/>
        <v>45965</v>
      </c>
      <c r="T29" s="139">
        <f t="shared" si="12"/>
        <v>0.006015578601422799</v>
      </c>
      <c r="U29" s="138">
        <v>14449</v>
      </c>
      <c r="V29" s="136">
        <v>14593</v>
      </c>
      <c r="W29" s="137">
        <v>4823</v>
      </c>
      <c r="X29" s="136">
        <v>4859</v>
      </c>
      <c r="Y29" s="135">
        <f t="shared" si="13"/>
        <v>38724</v>
      </c>
      <c r="Z29" s="134">
        <f t="shared" si="14"/>
        <v>0.18698998037392833</v>
      </c>
    </row>
    <row r="30" spans="1:26" ht="21" customHeight="1">
      <c r="A30" s="142" t="s">
        <v>420</v>
      </c>
      <c r="B30" s="337" t="s">
        <v>421</v>
      </c>
      <c r="C30" s="140">
        <v>8527</v>
      </c>
      <c r="D30" s="136">
        <v>8582</v>
      </c>
      <c r="E30" s="137">
        <v>3</v>
      </c>
      <c r="F30" s="136">
        <v>6</v>
      </c>
      <c r="G30" s="135">
        <f t="shared" si="6"/>
        <v>17118</v>
      </c>
      <c r="H30" s="139">
        <f t="shared" si="8"/>
        <v>0.004753658411959291</v>
      </c>
      <c r="I30" s="138">
        <v>8149</v>
      </c>
      <c r="J30" s="136">
        <v>8101</v>
      </c>
      <c r="K30" s="137">
        <v>60</v>
      </c>
      <c r="L30" s="136">
        <v>55</v>
      </c>
      <c r="M30" s="135">
        <f t="shared" si="9"/>
        <v>16365</v>
      </c>
      <c r="N30" s="141">
        <f t="shared" si="10"/>
        <v>0.0460128322639779</v>
      </c>
      <c r="O30" s="140">
        <v>16414</v>
      </c>
      <c r="P30" s="136">
        <v>15946</v>
      </c>
      <c r="Q30" s="137">
        <v>59</v>
      </c>
      <c r="R30" s="136">
        <v>68</v>
      </c>
      <c r="S30" s="135">
        <f t="shared" si="11"/>
        <v>32487</v>
      </c>
      <c r="T30" s="139">
        <f t="shared" si="12"/>
        <v>0.004251671968332916</v>
      </c>
      <c r="U30" s="138">
        <v>16102</v>
      </c>
      <c r="V30" s="136">
        <v>15326</v>
      </c>
      <c r="W30" s="137">
        <v>137</v>
      </c>
      <c r="X30" s="136">
        <v>134</v>
      </c>
      <c r="Y30" s="135">
        <f t="shared" si="13"/>
        <v>31699</v>
      </c>
      <c r="Z30" s="134">
        <f t="shared" si="14"/>
        <v>0.02485882835420683</v>
      </c>
    </row>
    <row r="31" spans="1:26" ht="21" customHeight="1">
      <c r="A31" s="142" t="s">
        <v>422</v>
      </c>
      <c r="B31" s="337" t="s">
        <v>423</v>
      </c>
      <c r="C31" s="140">
        <v>6839</v>
      </c>
      <c r="D31" s="136">
        <v>6612</v>
      </c>
      <c r="E31" s="137">
        <v>26</v>
      </c>
      <c r="F31" s="136">
        <v>29</v>
      </c>
      <c r="G31" s="135">
        <f t="shared" si="6"/>
        <v>13506</v>
      </c>
      <c r="H31" s="139">
        <f t="shared" si="8"/>
        <v>0.003750608161696588</v>
      </c>
      <c r="I31" s="138">
        <v>6010</v>
      </c>
      <c r="J31" s="136">
        <v>5876</v>
      </c>
      <c r="K31" s="137">
        <v>17</v>
      </c>
      <c r="L31" s="136">
        <v>17</v>
      </c>
      <c r="M31" s="135">
        <f t="shared" si="9"/>
        <v>11920</v>
      </c>
      <c r="N31" s="141">
        <f t="shared" si="10"/>
        <v>0.13305369127516786</v>
      </c>
      <c r="O31" s="140">
        <v>12343</v>
      </c>
      <c r="P31" s="136">
        <v>11608</v>
      </c>
      <c r="Q31" s="137">
        <v>49</v>
      </c>
      <c r="R31" s="136">
        <v>52</v>
      </c>
      <c r="S31" s="135">
        <f t="shared" si="11"/>
        <v>24052</v>
      </c>
      <c r="T31" s="139">
        <f t="shared" si="12"/>
        <v>0.0031477580011187024</v>
      </c>
      <c r="U31" s="138">
        <v>11878</v>
      </c>
      <c r="V31" s="136">
        <v>11309</v>
      </c>
      <c r="W31" s="137">
        <v>65</v>
      </c>
      <c r="X31" s="136">
        <v>54</v>
      </c>
      <c r="Y31" s="135">
        <f t="shared" si="13"/>
        <v>23306</v>
      </c>
      <c r="Z31" s="134">
        <f t="shared" si="14"/>
        <v>0.03200892474041028</v>
      </c>
    </row>
    <row r="32" spans="1:26" ht="21" customHeight="1">
      <c r="A32" s="142" t="s">
        <v>424</v>
      </c>
      <c r="B32" s="337" t="s">
        <v>425</v>
      </c>
      <c r="C32" s="140">
        <v>3831</v>
      </c>
      <c r="D32" s="136">
        <v>3434</v>
      </c>
      <c r="E32" s="137">
        <v>2819</v>
      </c>
      <c r="F32" s="136">
        <v>2821</v>
      </c>
      <c r="G32" s="135">
        <f t="shared" si="6"/>
        <v>12905</v>
      </c>
      <c r="H32" s="139">
        <f t="shared" si="8"/>
        <v>0.0035837108193909717</v>
      </c>
      <c r="I32" s="138">
        <v>5565</v>
      </c>
      <c r="J32" s="136">
        <v>5022</v>
      </c>
      <c r="K32" s="137">
        <v>3883</v>
      </c>
      <c r="L32" s="136">
        <v>4101</v>
      </c>
      <c r="M32" s="135">
        <f t="shared" si="9"/>
        <v>18571</v>
      </c>
      <c r="N32" s="141">
        <f t="shared" si="10"/>
        <v>-0.30509934844650266</v>
      </c>
      <c r="O32" s="140">
        <v>8205</v>
      </c>
      <c r="P32" s="136">
        <v>6946</v>
      </c>
      <c r="Q32" s="137">
        <v>6196</v>
      </c>
      <c r="R32" s="136">
        <v>6186</v>
      </c>
      <c r="S32" s="135">
        <f t="shared" si="11"/>
        <v>27533</v>
      </c>
      <c r="T32" s="139">
        <f t="shared" si="12"/>
        <v>0.003603327001696376</v>
      </c>
      <c r="U32" s="138">
        <v>10978</v>
      </c>
      <c r="V32" s="136">
        <v>10033</v>
      </c>
      <c r="W32" s="137">
        <v>7081</v>
      </c>
      <c r="X32" s="136">
        <v>7291</v>
      </c>
      <c r="Y32" s="135">
        <f t="shared" si="13"/>
        <v>35383</v>
      </c>
      <c r="Z32" s="134">
        <f t="shared" si="14"/>
        <v>-0.2218579543848741</v>
      </c>
    </row>
    <row r="33" spans="1:26" ht="21" customHeight="1">
      <c r="A33" s="142" t="s">
        <v>426</v>
      </c>
      <c r="B33" s="337" t="s">
        <v>427</v>
      </c>
      <c r="C33" s="140">
        <v>6090</v>
      </c>
      <c r="D33" s="136">
        <v>6123</v>
      </c>
      <c r="E33" s="137">
        <v>110</v>
      </c>
      <c r="F33" s="136">
        <v>120</v>
      </c>
      <c r="G33" s="135">
        <f t="shared" si="6"/>
        <v>12443</v>
      </c>
      <c r="H33" s="139">
        <f>G33/$G$9</f>
        <v>0.0034554136943573703</v>
      </c>
      <c r="I33" s="138">
        <v>6486</v>
      </c>
      <c r="J33" s="136">
        <v>6614</v>
      </c>
      <c r="K33" s="137">
        <v>439</v>
      </c>
      <c r="L33" s="136">
        <v>453</v>
      </c>
      <c r="M33" s="135">
        <f>SUM(I33:L33)</f>
        <v>13992</v>
      </c>
      <c r="N33" s="141">
        <f>IF(ISERROR(G33/M33-1),"         /0",(G33/M33-1))</f>
        <v>-0.11070611778158945</v>
      </c>
      <c r="O33" s="140">
        <v>13919</v>
      </c>
      <c r="P33" s="136">
        <v>12582</v>
      </c>
      <c r="Q33" s="137">
        <v>188</v>
      </c>
      <c r="R33" s="136">
        <v>195</v>
      </c>
      <c r="S33" s="135">
        <f>SUM(O33:R33)</f>
        <v>26884</v>
      </c>
      <c r="T33" s="139">
        <f>S33/$S$9</f>
        <v>0.0035183904083683354</v>
      </c>
      <c r="U33" s="138">
        <v>13581</v>
      </c>
      <c r="V33" s="136">
        <v>13294</v>
      </c>
      <c r="W33" s="137">
        <v>948</v>
      </c>
      <c r="X33" s="136">
        <v>861</v>
      </c>
      <c r="Y33" s="135">
        <f>SUM(U33:X33)</f>
        <v>28684</v>
      </c>
      <c r="Z33" s="134">
        <f>IF(ISERROR(S33/Y33-1),"         /0",IF(S33/Y33&gt;5,"  *  ",(S33/Y33-1)))</f>
        <v>-0.06275275414865433</v>
      </c>
    </row>
    <row r="34" spans="1:26" ht="21" customHeight="1">
      <c r="A34" s="142" t="s">
        <v>428</v>
      </c>
      <c r="B34" s="337" t="s">
        <v>429</v>
      </c>
      <c r="C34" s="140">
        <v>5193</v>
      </c>
      <c r="D34" s="136">
        <v>5321</v>
      </c>
      <c r="E34" s="137">
        <v>227</v>
      </c>
      <c r="F34" s="136">
        <v>194</v>
      </c>
      <c r="G34" s="135">
        <f t="shared" si="6"/>
        <v>10935</v>
      </c>
      <c r="H34" s="139">
        <f>G34/$G$9</f>
        <v>0.0030366429918667398</v>
      </c>
      <c r="I34" s="138">
        <v>3502</v>
      </c>
      <c r="J34" s="136">
        <v>3331</v>
      </c>
      <c r="K34" s="137">
        <v>168</v>
      </c>
      <c r="L34" s="136">
        <v>177</v>
      </c>
      <c r="M34" s="135">
        <f>SUM(I34:L34)</f>
        <v>7178</v>
      </c>
      <c r="N34" s="141">
        <f>IF(ISERROR(G34/M34-1),"         /0",(G34/M34-1))</f>
        <v>0.5234048481471163</v>
      </c>
      <c r="O34" s="140">
        <v>10429</v>
      </c>
      <c r="P34" s="136">
        <v>9579</v>
      </c>
      <c r="Q34" s="137">
        <v>419</v>
      </c>
      <c r="R34" s="136">
        <v>481</v>
      </c>
      <c r="S34" s="135">
        <f>SUM(O34:R34)</f>
        <v>20908</v>
      </c>
      <c r="T34" s="139">
        <f>S34/$S$9</f>
        <v>0.002736293210019534</v>
      </c>
      <c r="U34" s="138">
        <v>7142</v>
      </c>
      <c r="V34" s="136">
        <v>6179</v>
      </c>
      <c r="W34" s="137">
        <v>321</v>
      </c>
      <c r="X34" s="136">
        <v>442</v>
      </c>
      <c r="Y34" s="135">
        <f>SUM(U34:X34)</f>
        <v>14084</v>
      </c>
      <c r="Z34" s="134">
        <f>IF(ISERROR(S34/Y34-1),"         /0",IF(S34/Y34&gt;5,"  *  ",(S34/Y34-1)))</f>
        <v>0.48452144277193976</v>
      </c>
    </row>
    <row r="35" spans="1:26" ht="21" customHeight="1">
      <c r="A35" s="142" t="s">
        <v>430</v>
      </c>
      <c r="B35" s="337" t="s">
        <v>431</v>
      </c>
      <c r="C35" s="140">
        <v>5414</v>
      </c>
      <c r="D35" s="136">
        <v>5186</v>
      </c>
      <c r="E35" s="137">
        <v>12</v>
      </c>
      <c r="F35" s="136">
        <v>13</v>
      </c>
      <c r="G35" s="135">
        <f t="shared" si="6"/>
        <v>10625</v>
      </c>
      <c r="H35" s="139">
        <f>G35/$G$9</f>
        <v>0.0029505561763680027</v>
      </c>
      <c r="I35" s="138">
        <v>4588</v>
      </c>
      <c r="J35" s="136">
        <v>4507</v>
      </c>
      <c r="K35" s="137">
        <v>23</v>
      </c>
      <c r="L35" s="136">
        <v>18</v>
      </c>
      <c r="M35" s="135">
        <f>SUM(I35:L35)</f>
        <v>9136</v>
      </c>
      <c r="N35" s="141">
        <f>IF(ISERROR(G35/M35-1),"         /0",(G35/M35-1))</f>
        <v>0.16298161120840637</v>
      </c>
      <c r="O35" s="140">
        <v>12162</v>
      </c>
      <c r="P35" s="136">
        <v>10521</v>
      </c>
      <c r="Q35" s="137">
        <v>33</v>
      </c>
      <c r="R35" s="136">
        <v>29</v>
      </c>
      <c r="S35" s="135">
        <f>SUM(O35:R35)</f>
        <v>22745</v>
      </c>
      <c r="T35" s="139">
        <f>S35/$S$9</f>
        <v>0.002976706957236192</v>
      </c>
      <c r="U35" s="138">
        <v>10334</v>
      </c>
      <c r="V35" s="136">
        <v>9354</v>
      </c>
      <c r="W35" s="137">
        <v>30</v>
      </c>
      <c r="X35" s="136">
        <v>28</v>
      </c>
      <c r="Y35" s="135">
        <f>SUM(U35:X35)</f>
        <v>19746</v>
      </c>
      <c r="Z35" s="134">
        <f>IF(ISERROR(S35/Y35-1),"         /0",IF(S35/Y35&gt;5,"  *  ",(S35/Y35-1)))</f>
        <v>0.15187886154157804</v>
      </c>
    </row>
    <row r="36" spans="1:26" ht="21" customHeight="1">
      <c r="A36" s="142" t="s">
        <v>432</v>
      </c>
      <c r="B36" s="337" t="s">
        <v>433</v>
      </c>
      <c r="C36" s="140">
        <v>4430</v>
      </c>
      <c r="D36" s="136">
        <v>4523</v>
      </c>
      <c r="E36" s="137">
        <v>138</v>
      </c>
      <c r="F36" s="136">
        <v>181</v>
      </c>
      <c r="G36" s="135">
        <f t="shared" si="6"/>
        <v>9272</v>
      </c>
      <c r="H36" s="139">
        <f>G36/$G$9</f>
        <v>0.0025748288816267407</v>
      </c>
      <c r="I36" s="138">
        <v>4784</v>
      </c>
      <c r="J36" s="136">
        <v>4605</v>
      </c>
      <c r="K36" s="137">
        <v>53</v>
      </c>
      <c r="L36" s="136">
        <v>55</v>
      </c>
      <c r="M36" s="135">
        <f>SUM(I36:L36)</f>
        <v>9497</v>
      </c>
      <c r="N36" s="141">
        <f>IF(ISERROR(G36/M36-1),"         /0",(G36/M36-1))</f>
        <v>-0.023691692113298912</v>
      </c>
      <c r="O36" s="140">
        <v>8665</v>
      </c>
      <c r="P36" s="136">
        <v>8732</v>
      </c>
      <c r="Q36" s="137">
        <v>285</v>
      </c>
      <c r="R36" s="136">
        <v>304</v>
      </c>
      <c r="S36" s="135">
        <f>SUM(O36:R36)</f>
        <v>17986</v>
      </c>
      <c r="T36" s="139">
        <f>S36/$S$9</f>
        <v>0.0023538822305056123</v>
      </c>
      <c r="U36" s="138">
        <v>10391</v>
      </c>
      <c r="V36" s="136">
        <v>10008</v>
      </c>
      <c r="W36" s="137">
        <v>109</v>
      </c>
      <c r="X36" s="136">
        <v>110</v>
      </c>
      <c r="Y36" s="135">
        <f>SUM(U36:X36)</f>
        <v>20618</v>
      </c>
      <c r="Z36" s="134">
        <f>IF(ISERROR(S36/Y36-1),"         /0",IF(S36/Y36&gt;5,"  *  ",(S36/Y36-1)))</f>
        <v>-0.12765544669706086</v>
      </c>
    </row>
    <row r="37" spans="1:26" ht="21" customHeight="1">
      <c r="A37" s="142" t="s">
        <v>434</v>
      </c>
      <c r="B37" s="337" t="s">
        <v>435</v>
      </c>
      <c r="C37" s="140">
        <v>4423</v>
      </c>
      <c r="D37" s="136">
        <v>4239</v>
      </c>
      <c r="E37" s="137">
        <v>42</v>
      </c>
      <c r="F37" s="136">
        <v>43</v>
      </c>
      <c r="G37" s="135">
        <f t="shared" si="6"/>
        <v>8747</v>
      </c>
      <c r="H37" s="139">
        <f>G37/$G$9</f>
        <v>0.0024290366940885573</v>
      </c>
      <c r="I37" s="138">
        <v>4224</v>
      </c>
      <c r="J37" s="136">
        <v>4126</v>
      </c>
      <c r="K37" s="137">
        <v>93</v>
      </c>
      <c r="L37" s="136">
        <v>76</v>
      </c>
      <c r="M37" s="135">
        <f>SUM(I37:L37)</f>
        <v>8519</v>
      </c>
      <c r="N37" s="141">
        <f>IF(ISERROR(G37/M37-1),"         /0",(G37/M37-1))</f>
        <v>0.026763704660171417</v>
      </c>
      <c r="O37" s="140">
        <v>9797</v>
      </c>
      <c r="P37" s="136">
        <v>8731</v>
      </c>
      <c r="Q37" s="137">
        <v>70</v>
      </c>
      <c r="R37" s="136">
        <v>71</v>
      </c>
      <c r="S37" s="135">
        <f>SUM(O37:R37)</f>
        <v>18669</v>
      </c>
      <c r="T37" s="139">
        <f>S37/$S$9</f>
        <v>0.002443268506689051</v>
      </c>
      <c r="U37" s="138">
        <v>10523</v>
      </c>
      <c r="V37" s="136">
        <v>9145</v>
      </c>
      <c r="W37" s="137">
        <v>111</v>
      </c>
      <c r="X37" s="136">
        <v>94</v>
      </c>
      <c r="Y37" s="135">
        <f>SUM(U37:X37)</f>
        <v>19873</v>
      </c>
      <c r="Z37" s="134">
        <f>IF(ISERROR(S37/Y37-1),"         /0",IF(S37/Y37&gt;5,"  *  ",(S37/Y37-1)))</f>
        <v>-0.060584712927087</v>
      </c>
    </row>
    <row r="38" spans="1:26" ht="21" customHeight="1">
      <c r="A38" s="142" t="s">
        <v>436</v>
      </c>
      <c r="B38" s="337" t="s">
        <v>437</v>
      </c>
      <c r="C38" s="140">
        <v>3118</v>
      </c>
      <c r="D38" s="136">
        <v>3156</v>
      </c>
      <c r="E38" s="137">
        <v>92</v>
      </c>
      <c r="F38" s="136">
        <v>94</v>
      </c>
      <c r="G38" s="135">
        <f t="shared" si="6"/>
        <v>6460</v>
      </c>
      <c r="H38" s="139">
        <f aca="true" t="shared" si="15" ref="H38:H50">G38/$G$9</f>
        <v>0.0017939381552317458</v>
      </c>
      <c r="I38" s="138">
        <v>3532</v>
      </c>
      <c r="J38" s="136">
        <v>3419</v>
      </c>
      <c r="K38" s="137">
        <v>89</v>
      </c>
      <c r="L38" s="136">
        <v>274</v>
      </c>
      <c r="M38" s="135">
        <f aca="true" t="shared" si="16" ref="M38:M50">SUM(I38:L38)</f>
        <v>7314</v>
      </c>
      <c r="N38" s="141">
        <f aca="true" t="shared" si="17" ref="N38:N50">IF(ISERROR(G38/M38-1),"         /0",(G38/M38-1))</f>
        <v>-0.11676237353021601</v>
      </c>
      <c r="O38" s="140">
        <v>6109</v>
      </c>
      <c r="P38" s="136">
        <v>6089</v>
      </c>
      <c r="Q38" s="137">
        <v>92</v>
      </c>
      <c r="R38" s="136">
        <v>94</v>
      </c>
      <c r="S38" s="135">
        <f aca="true" t="shared" si="18" ref="S38:S50">SUM(O38:R38)</f>
        <v>12384</v>
      </c>
      <c r="T38" s="139">
        <f aca="true" t="shared" si="19" ref="T38:T50">S38/$S$9</f>
        <v>0.0016207315435661906</v>
      </c>
      <c r="U38" s="138">
        <v>7000</v>
      </c>
      <c r="V38" s="136">
        <v>6566</v>
      </c>
      <c r="W38" s="137">
        <v>90</v>
      </c>
      <c r="X38" s="136">
        <v>288</v>
      </c>
      <c r="Y38" s="135">
        <f aca="true" t="shared" si="20" ref="Y38:Y50">SUM(U38:X38)</f>
        <v>13944</v>
      </c>
      <c r="Z38" s="134">
        <f aca="true" t="shared" si="21" ref="Z38:Z50">IF(ISERROR(S38/Y38-1),"         /0",IF(S38/Y38&gt;5,"  *  ",(S38/Y38-1)))</f>
        <v>-0.11187607573149738</v>
      </c>
    </row>
    <row r="39" spans="1:26" ht="21" customHeight="1">
      <c r="A39" s="142" t="s">
        <v>438</v>
      </c>
      <c r="B39" s="337" t="s">
        <v>439</v>
      </c>
      <c r="C39" s="140">
        <v>969</v>
      </c>
      <c r="D39" s="136">
        <v>988</v>
      </c>
      <c r="E39" s="137">
        <v>1444</v>
      </c>
      <c r="F39" s="136">
        <v>1505</v>
      </c>
      <c r="G39" s="135">
        <f t="shared" si="6"/>
        <v>4906</v>
      </c>
      <c r="H39" s="139">
        <f t="shared" si="15"/>
        <v>0.001362393280118722</v>
      </c>
      <c r="I39" s="138">
        <v>970</v>
      </c>
      <c r="J39" s="136">
        <v>953</v>
      </c>
      <c r="K39" s="137">
        <v>1216</v>
      </c>
      <c r="L39" s="136">
        <v>1229</v>
      </c>
      <c r="M39" s="135">
        <f t="shared" si="16"/>
        <v>4368</v>
      </c>
      <c r="N39" s="141">
        <f t="shared" si="17"/>
        <v>0.12316849816849818</v>
      </c>
      <c r="O39" s="140">
        <v>2464</v>
      </c>
      <c r="P39" s="136">
        <v>2314</v>
      </c>
      <c r="Q39" s="137">
        <v>3033</v>
      </c>
      <c r="R39" s="136">
        <v>2858</v>
      </c>
      <c r="S39" s="135">
        <f t="shared" si="18"/>
        <v>10669</v>
      </c>
      <c r="T39" s="139">
        <f t="shared" si="19"/>
        <v>0.0013962843054189022</v>
      </c>
      <c r="U39" s="138">
        <v>2676</v>
      </c>
      <c r="V39" s="136">
        <v>2596</v>
      </c>
      <c r="W39" s="137">
        <v>2583</v>
      </c>
      <c r="X39" s="136">
        <v>2451</v>
      </c>
      <c r="Y39" s="135">
        <f t="shared" si="20"/>
        <v>10306</v>
      </c>
      <c r="Z39" s="134">
        <f t="shared" si="21"/>
        <v>0.035222200659809744</v>
      </c>
    </row>
    <row r="40" spans="1:26" ht="21" customHeight="1">
      <c r="A40" s="142" t="s">
        <v>440</v>
      </c>
      <c r="B40" s="337" t="s">
        <v>441</v>
      </c>
      <c r="C40" s="140">
        <v>2431</v>
      </c>
      <c r="D40" s="136">
        <v>2266</v>
      </c>
      <c r="E40" s="137">
        <v>0</v>
      </c>
      <c r="F40" s="136">
        <v>0</v>
      </c>
      <c r="G40" s="135">
        <f t="shared" si="6"/>
        <v>4697</v>
      </c>
      <c r="H40" s="139">
        <f t="shared" si="15"/>
        <v>0.0013043541045082833</v>
      </c>
      <c r="I40" s="138">
        <v>2675</v>
      </c>
      <c r="J40" s="136">
        <v>2711</v>
      </c>
      <c r="K40" s="137"/>
      <c r="L40" s="136"/>
      <c r="M40" s="135">
        <f t="shared" si="16"/>
        <v>5386</v>
      </c>
      <c r="N40" s="141">
        <f t="shared" si="17"/>
        <v>-0.1279242480505013</v>
      </c>
      <c r="O40" s="140">
        <v>4904</v>
      </c>
      <c r="P40" s="136">
        <v>4629</v>
      </c>
      <c r="Q40" s="137"/>
      <c r="R40" s="136"/>
      <c r="S40" s="135">
        <f t="shared" si="18"/>
        <v>9533</v>
      </c>
      <c r="T40" s="139">
        <f t="shared" si="19"/>
        <v>0.0012476125488385412</v>
      </c>
      <c r="U40" s="138">
        <v>5537</v>
      </c>
      <c r="V40" s="136">
        <v>5586</v>
      </c>
      <c r="W40" s="137"/>
      <c r="X40" s="136"/>
      <c r="Y40" s="135">
        <f t="shared" si="20"/>
        <v>11123</v>
      </c>
      <c r="Z40" s="134">
        <f t="shared" si="21"/>
        <v>-0.14294704666007374</v>
      </c>
    </row>
    <row r="41" spans="1:26" ht="21" customHeight="1">
      <c r="A41" s="142" t="s">
        <v>442</v>
      </c>
      <c r="B41" s="337" t="s">
        <v>443</v>
      </c>
      <c r="C41" s="140">
        <v>1900</v>
      </c>
      <c r="D41" s="136">
        <v>1875</v>
      </c>
      <c r="E41" s="137">
        <v>253</v>
      </c>
      <c r="F41" s="136">
        <v>257</v>
      </c>
      <c r="G41" s="135">
        <f t="shared" si="6"/>
        <v>4285</v>
      </c>
      <c r="H41" s="139">
        <f t="shared" si="15"/>
        <v>0.0011899419497164133</v>
      </c>
      <c r="I41" s="138">
        <v>2145</v>
      </c>
      <c r="J41" s="136">
        <v>2218</v>
      </c>
      <c r="K41" s="137">
        <v>381</v>
      </c>
      <c r="L41" s="136">
        <v>292</v>
      </c>
      <c r="M41" s="135">
        <f t="shared" si="16"/>
        <v>5036</v>
      </c>
      <c r="N41" s="141">
        <f t="shared" si="17"/>
        <v>-0.1491262907069102</v>
      </c>
      <c r="O41" s="140">
        <v>3940</v>
      </c>
      <c r="P41" s="136">
        <v>3929</v>
      </c>
      <c r="Q41" s="137">
        <v>485</v>
      </c>
      <c r="R41" s="136">
        <v>480</v>
      </c>
      <c r="S41" s="135">
        <f t="shared" si="18"/>
        <v>8834</v>
      </c>
      <c r="T41" s="139">
        <f t="shared" si="19"/>
        <v>0.001156132304252562</v>
      </c>
      <c r="U41" s="138">
        <v>4431</v>
      </c>
      <c r="V41" s="136">
        <v>4656</v>
      </c>
      <c r="W41" s="137">
        <v>821</v>
      </c>
      <c r="X41" s="136">
        <v>522</v>
      </c>
      <c r="Y41" s="135">
        <f t="shared" si="20"/>
        <v>10430</v>
      </c>
      <c r="Z41" s="134">
        <f t="shared" si="21"/>
        <v>-0.15302013422818794</v>
      </c>
    </row>
    <row r="42" spans="1:26" ht="21" customHeight="1">
      <c r="A42" s="142" t="s">
        <v>444</v>
      </c>
      <c r="B42" s="337" t="s">
        <v>445</v>
      </c>
      <c r="C42" s="140">
        <v>2048</v>
      </c>
      <c r="D42" s="136">
        <v>1920</v>
      </c>
      <c r="E42" s="137">
        <v>15</v>
      </c>
      <c r="F42" s="136">
        <v>14</v>
      </c>
      <c r="G42" s="135">
        <f t="shared" si="6"/>
        <v>3997</v>
      </c>
      <c r="H42" s="139">
        <f t="shared" si="15"/>
        <v>0.0011099645211240384</v>
      </c>
      <c r="I42" s="138">
        <v>1832</v>
      </c>
      <c r="J42" s="136">
        <v>1750</v>
      </c>
      <c r="K42" s="137">
        <v>76</v>
      </c>
      <c r="L42" s="136">
        <v>70</v>
      </c>
      <c r="M42" s="135">
        <f t="shared" si="16"/>
        <v>3728</v>
      </c>
      <c r="N42" s="141">
        <f t="shared" si="17"/>
        <v>0.07215665236051505</v>
      </c>
      <c r="O42" s="140">
        <v>4730</v>
      </c>
      <c r="P42" s="136">
        <v>3852</v>
      </c>
      <c r="Q42" s="137">
        <v>34</v>
      </c>
      <c r="R42" s="136">
        <v>34</v>
      </c>
      <c r="S42" s="135">
        <f t="shared" si="18"/>
        <v>8650</v>
      </c>
      <c r="T42" s="139">
        <f t="shared" si="19"/>
        <v>0.0011320516676233486</v>
      </c>
      <c r="U42" s="138">
        <v>4522</v>
      </c>
      <c r="V42" s="136">
        <v>3707</v>
      </c>
      <c r="W42" s="137">
        <v>282</v>
      </c>
      <c r="X42" s="136">
        <v>223</v>
      </c>
      <c r="Y42" s="135">
        <f t="shared" si="20"/>
        <v>8734</v>
      </c>
      <c r="Z42" s="134">
        <f t="shared" si="21"/>
        <v>-0.009617586443782966</v>
      </c>
    </row>
    <row r="43" spans="1:26" ht="21" customHeight="1">
      <c r="A43" s="142" t="s">
        <v>446</v>
      </c>
      <c r="B43" s="337" t="s">
        <v>447</v>
      </c>
      <c r="C43" s="140">
        <v>1590</v>
      </c>
      <c r="D43" s="136">
        <v>1574</v>
      </c>
      <c r="E43" s="137">
        <v>220</v>
      </c>
      <c r="F43" s="136">
        <v>369</v>
      </c>
      <c r="G43" s="135">
        <f t="shared" si="6"/>
        <v>3753</v>
      </c>
      <c r="H43" s="139">
        <f t="shared" si="15"/>
        <v>0.0010422058663443873</v>
      </c>
      <c r="I43" s="138">
        <v>1407</v>
      </c>
      <c r="J43" s="136">
        <v>1431</v>
      </c>
      <c r="K43" s="137">
        <v>310</v>
      </c>
      <c r="L43" s="136">
        <v>375</v>
      </c>
      <c r="M43" s="135">
        <f t="shared" si="16"/>
        <v>3523</v>
      </c>
      <c r="N43" s="141">
        <f t="shared" si="17"/>
        <v>0.06528526823729774</v>
      </c>
      <c r="O43" s="140">
        <v>3226</v>
      </c>
      <c r="P43" s="136">
        <v>3311</v>
      </c>
      <c r="Q43" s="137">
        <v>504</v>
      </c>
      <c r="R43" s="136">
        <v>793</v>
      </c>
      <c r="S43" s="135">
        <f t="shared" si="18"/>
        <v>7834</v>
      </c>
      <c r="T43" s="139">
        <f t="shared" si="19"/>
        <v>0.0010252592790937934</v>
      </c>
      <c r="U43" s="138">
        <v>3177</v>
      </c>
      <c r="V43" s="136">
        <v>3207</v>
      </c>
      <c r="W43" s="137">
        <v>427</v>
      </c>
      <c r="X43" s="136">
        <v>537</v>
      </c>
      <c r="Y43" s="135">
        <f t="shared" si="20"/>
        <v>7348</v>
      </c>
      <c r="Z43" s="134">
        <f t="shared" si="21"/>
        <v>0.0661404463799673</v>
      </c>
    </row>
    <row r="44" spans="1:26" ht="21" customHeight="1">
      <c r="A44" s="142" t="s">
        <v>448</v>
      </c>
      <c r="B44" s="337" t="s">
        <v>448</v>
      </c>
      <c r="C44" s="140">
        <v>696</v>
      </c>
      <c r="D44" s="136">
        <v>856</v>
      </c>
      <c r="E44" s="137">
        <v>990</v>
      </c>
      <c r="F44" s="136">
        <v>737</v>
      </c>
      <c r="G44" s="135">
        <f t="shared" si="6"/>
        <v>3279</v>
      </c>
      <c r="H44" s="139">
        <f t="shared" si="15"/>
        <v>0.00091057634845277</v>
      </c>
      <c r="I44" s="138">
        <v>672</v>
      </c>
      <c r="J44" s="136">
        <v>848</v>
      </c>
      <c r="K44" s="137">
        <v>602</v>
      </c>
      <c r="L44" s="136">
        <v>399</v>
      </c>
      <c r="M44" s="135">
        <f t="shared" si="16"/>
        <v>2521</v>
      </c>
      <c r="N44" s="141">
        <f t="shared" si="17"/>
        <v>0.30067433558111856</v>
      </c>
      <c r="O44" s="140">
        <v>1517</v>
      </c>
      <c r="P44" s="136">
        <v>1888</v>
      </c>
      <c r="Q44" s="137">
        <v>1689</v>
      </c>
      <c r="R44" s="136">
        <v>1570</v>
      </c>
      <c r="S44" s="135">
        <f t="shared" si="18"/>
        <v>6664</v>
      </c>
      <c r="T44" s="139">
        <f t="shared" si="19"/>
        <v>0.000872137839658034</v>
      </c>
      <c r="U44" s="138">
        <v>1547</v>
      </c>
      <c r="V44" s="136">
        <v>1910</v>
      </c>
      <c r="W44" s="137">
        <v>1136</v>
      </c>
      <c r="X44" s="136">
        <v>749</v>
      </c>
      <c r="Y44" s="135">
        <f t="shared" si="20"/>
        <v>5342</v>
      </c>
      <c r="Z44" s="134">
        <f t="shared" si="21"/>
        <v>0.247472856608012</v>
      </c>
    </row>
    <row r="45" spans="1:26" ht="21" customHeight="1">
      <c r="A45" s="142" t="s">
        <v>449</v>
      </c>
      <c r="B45" s="337" t="s">
        <v>450</v>
      </c>
      <c r="C45" s="140">
        <v>1591</v>
      </c>
      <c r="D45" s="136">
        <v>1632</v>
      </c>
      <c r="E45" s="137">
        <v>29</v>
      </c>
      <c r="F45" s="136">
        <v>24</v>
      </c>
      <c r="G45" s="135">
        <f t="shared" si="6"/>
        <v>3276</v>
      </c>
      <c r="H45" s="139">
        <f t="shared" si="15"/>
        <v>0.0009097432502382661</v>
      </c>
      <c r="I45" s="138">
        <v>1285</v>
      </c>
      <c r="J45" s="136">
        <v>1292</v>
      </c>
      <c r="K45" s="137">
        <v>0</v>
      </c>
      <c r="L45" s="136">
        <v>0</v>
      </c>
      <c r="M45" s="135">
        <f t="shared" si="16"/>
        <v>2577</v>
      </c>
      <c r="N45" s="141">
        <f t="shared" si="17"/>
        <v>0.2712456344586729</v>
      </c>
      <c r="O45" s="140">
        <v>2837</v>
      </c>
      <c r="P45" s="136">
        <v>2601</v>
      </c>
      <c r="Q45" s="137">
        <v>51</v>
      </c>
      <c r="R45" s="136">
        <v>44</v>
      </c>
      <c r="S45" s="135">
        <f t="shared" si="18"/>
        <v>5533</v>
      </c>
      <c r="T45" s="139">
        <f t="shared" si="19"/>
        <v>0.0007241204482034667</v>
      </c>
      <c r="U45" s="138">
        <v>2452</v>
      </c>
      <c r="V45" s="136">
        <v>2236</v>
      </c>
      <c r="W45" s="137">
        <v>12</v>
      </c>
      <c r="X45" s="136">
        <v>12</v>
      </c>
      <c r="Y45" s="135">
        <f t="shared" si="20"/>
        <v>4712</v>
      </c>
      <c r="Z45" s="134">
        <f t="shared" si="21"/>
        <v>0.17423599320882843</v>
      </c>
    </row>
    <row r="46" spans="1:26" ht="21" customHeight="1">
      <c r="A46" s="142" t="s">
        <v>451</v>
      </c>
      <c r="B46" s="337" t="s">
        <v>452</v>
      </c>
      <c r="C46" s="140">
        <v>928</v>
      </c>
      <c r="D46" s="136">
        <v>1122</v>
      </c>
      <c r="E46" s="137">
        <v>569</v>
      </c>
      <c r="F46" s="136">
        <v>526</v>
      </c>
      <c r="G46" s="135">
        <f t="shared" si="6"/>
        <v>3145</v>
      </c>
      <c r="H46" s="139">
        <f t="shared" si="15"/>
        <v>0.0008733646282049288</v>
      </c>
      <c r="I46" s="138">
        <v>785</v>
      </c>
      <c r="J46" s="136">
        <v>876</v>
      </c>
      <c r="K46" s="137">
        <v>524</v>
      </c>
      <c r="L46" s="136">
        <v>506</v>
      </c>
      <c r="M46" s="135">
        <f t="shared" si="16"/>
        <v>2691</v>
      </c>
      <c r="N46" s="141">
        <f t="shared" si="17"/>
        <v>0.1687105165366034</v>
      </c>
      <c r="O46" s="140">
        <v>2156</v>
      </c>
      <c r="P46" s="136">
        <v>2060</v>
      </c>
      <c r="Q46" s="137">
        <v>1192</v>
      </c>
      <c r="R46" s="136">
        <v>1021</v>
      </c>
      <c r="S46" s="135">
        <f t="shared" si="18"/>
        <v>6429</v>
      </c>
      <c r="T46" s="139">
        <f t="shared" si="19"/>
        <v>0.0008413826787457234</v>
      </c>
      <c r="U46" s="138">
        <v>1938</v>
      </c>
      <c r="V46" s="136">
        <v>1852</v>
      </c>
      <c r="W46" s="137">
        <v>1234</v>
      </c>
      <c r="X46" s="136">
        <v>987</v>
      </c>
      <c r="Y46" s="135">
        <f t="shared" si="20"/>
        <v>6011</v>
      </c>
      <c r="Z46" s="134">
        <f t="shared" si="21"/>
        <v>0.06953917817334876</v>
      </c>
    </row>
    <row r="47" spans="1:26" ht="21" customHeight="1">
      <c r="A47" s="142" t="s">
        <v>453</v>
      </c>
      <c r="B47" s="337" t="s">
        <v>454</v>
      </c>
      <c r="C47" s="140">
        <v>0</v>
      </c>
      <c r="D47" s="136">
        <v>0</v>
      </c>
      <c r="E47" s="137">
        <v>1530</v>
      </c>
      <c r="F47" s="136">
        <v>1614</v>
      </c>
      <c r="G47" s="135">
        <f t="shared" si="6"/>
        <v>3144</v>
      </c>
      <c r="H47" s="139">
        <f t="shared" si="15"/>
        <v>0.0008730869288000941</v>
      </c>
      <c r="I47" s="138"/>
      <c r="J47" s="136"/>
      <c r="K47" s="137">
        <v>3909</v>
      </c>
      <c r="L47" s="136">
        <v>3770</v>
      </c>
      <c r="M47" s="135">
        <f t="shared" si="16"/>
        <v>7679</v>
      </c>
      <c r="N47" s="141">
        <f t="shared" si="17"/>
        <v>-0.5905716890220081</v>
      </c>
      <c r="O47" s="140"/>
      <c r="P47" s="136"/>
      <c r="Q47" s="137">
        <v>2989</v>
      </c>
      <c r="R47" s="136">
        <v>3186</v>
      </c>
      <c r="S47" s="135">
        <f t="shared" si="18"/>
        <v>6175</v>
      </c>
      <c r="T47" s="139">
        <f t="shared" si="19"/>
        <v>0.0008081409303553962</v>
      </c>
      <c r="U47" s="138"/>
      <c r="V47" s="136"/>
      <c r="W47" s="137">
        <v>9359</v>
      </c>
      <c r="X47" s="136">
        <v>9357</v>
      </c>
      <c r="Y47" s="135">
        <f t="shared" si="20"/>
        <v>18716</v>
      </c>
      <c r="Z47" s="134">
        <f t="shared" si="21"/>
        <v>-0.6700683906817696</v>
      </c>
    </row>
    <row r="48" spans="1:26" ht="21" customHeight="1">
      <c r="A48" s="142" t="s">
        <v>455</v>
      </c>
      <c r="B48" s="337" t="s">
        <v>456</v>
      </c>
      <c r="C48" s="140">
        <v>492</v>
      </c>
      <c r="D48" s="136">
        <v>439</v>
      </c>
      <c r="E48" s="137">
        <v>1012</v>
      </c>
      <c r="F48" s="136">
        <v>947</v>
      </c>
      <c r="G48" s="135">
        <f t="shared" si="6"/>
        <v>2890</v>
      </c>
      <c r="H48" s="139">
        <f t="shared" si="15"/>
        <v>0.0008025512799720968</v>
      </c>
      <c r="I48" s="138">
        <v>491</v>
      </c>
      <c r="J48" s="136">
        <v>436</v>
      </c>
      <c r="K48" s="137">
        <v>567</v>
      </c>
      <c r="L48" s="136">
        <v>629</v>
      </c>
      <c r="M48" s="135">
        <f t="shared" si="16"/>
        <v>2123</v>
      </c>
      <c r="N48" s="141">
        <f t="shared" si="17"/>
        <v>0.36128120584079126</v>
      </c>
      <c r="O48" s="140">
        <v>1181</v>
      </c>
      <c r="P48" s="136">
        <v>1009</v>
      </c>
      <c r="Q48" s="137">
        <v>3153</v>
      </c>
      <c r="R48" s="136">
        <v>2363</v>
      </c>
      <c r="S48" s="135">
        <f t="shared" si="18"/>
        <v>7706</v>
      </c>
      <c r="T48" s="139">
        <f t="shared" si="19"/>
        <v>0.001008507531873471</v>
      </c>
      <c r="U48" s="138">
        <v>909</v>
      </c>
      <c r="V48" s="136">
        <v>781</v>
      </c>
      <c r="W48" s="137">
        <v>2290</v>
      </c>
      <c r="X48" s="136">
        <v>1813</v>
      </c>
      <c r="Y48" s="135">
        <f t="shared" si="20"/>
        <v>5793</v>
      </c>
      <c r="Z48" s="134">
        <f t="shared" si="21"/>
        <v>0.3302261349905058</v>
      </c>
    </row>
    <row r="49" spans="1:26" ht="21" customHeight="1">
      <c r="A49" s="142" t="s">
        <v>457</v>
      </c>
      <c r="B49" s="337" t="s">
        <v>458</v>
      </c>
      <c r="C49" s="140">
        <v>1143</v>
      </c>
      <c r="D49" s="136">
        <v>1493</v>
      </c>
      <c r="E49" s="137">
        <v>108</v>
      </c>
      <c r="F49" s="136">
        <v>128</v>
      </c>
      <c r="G49" s="135">
        <f t="shared" si="6"/>
        <v>2872</v>
      </c>
      <c r="H49" s="139">
        <f t="shared" si="15"/>
        <v>0.0007975526906850734</v>
      </c>
      <c r="I49" s="138">
        <v>933</v>
      </c>
      <c r="J49" s="136">
        <v>1170</v>
      </c>
      <c r="K49" s="137">
        <v>58</v>
      </c>
      <c r="L49" s="136">
        <v>58</v>
      </c>
      <c r="M49" s="135">
        <f t="shared" si="16"/>
        <v>2219</v>
      </c>
      <c r="N49" s="141">
        <f t="shared" si="17"/>
        <v>0.2942767012167644</v>
      </c>
      <c r="O49" s="140">
        <v>2531</v>
      </c>
      <c r="P49" s="136">
        <v>2989</v>
      </c>
      <c r="Q49" s="137">
        <v>174</v>
      </c>
      <c r="R49" s="136">
        <v>208</v>
      </c>
      <c r="S49" s="135">
        <f t="shared" si="18"/>
        <v>5902</v>
      </c>
      <c r="T49" s="139">
        <f t="shared" si="19"/>
        <v>0.0007724125944870523</v>
      </c>
      <c r="U49" s="138">
        <v>2216</v>
      </c>
      <c r="V49" s="136">
        <v>2516</v>
      </c>
      <c r="W49" s="137">
        <v>97</v>
      </c>
      <c r="X49" s="136">
        <v>132</v>
      </c>
      <c r="Y49" s="135">
        <f t="shared" si="20"/>
        <v>4961</v>
      </c>
      <c r="Z49" s="134">
        <f t="shared" si="21"/>
        <v>0.18967950010078605</v>
      </c>
    </row>
    <row r="50" spans="1:26" ht="21" customHeight="1">
      <c r="A50" s="142" t="s">
        <v>459</v>
      </c>
      <c r="B50" s="337" t="s">
        <v>459</v>
      </c>
      <c r="C50" s="140">
        <v>424</v>
      </c>
      <c r="D50" s="136">
        <v>425</v>
      </c>
      <c r="E50" s="137">
        <v>577</v>
      </c>
      <c r="F50" s="136">
        <v>607</v>
      </c>
      <c r="G50" s="135">
        <f t="shared" si="6"/>
        <v>2033</v>
      </c>
      <c r="H50" s="139">
        <f t="shared" si="15"/>
        <v>0.0005645628900288141</v>
      </c>
      <c r="I50" s="138">
        <v>428</v>
      </c>
      <c r="J50" s="136">
        <v>417</v>
      </c>
      <c r="K50" s="137">
        <v>572</v>
      </c>
      <c r="L50" s="136">
        <v>396</v>
      </c>
      <c r="M50" s="135">
        <f t="shared" si="16"/>
        <v>1813</v>
      </c>
      <c r="N50" s="141">
        <f t="shared" si="17"/>
        <v>0.12134583563154999</v>
      </c>
      <c r="O50" s="140">
        <v>695</v>
      </c>
      <c r="P50" s="136">
        <v>741</v>
      </c>
      <c r="Q50" s="137">
        <v>1219</v>
      </c>
      <c r="R50" s="136">
        <v>1271</v>
      </c>
      <c r="S50" s="135">
        <f t="shared" si="18"/>
        <v>3926</v>
      </c>
      <c r="T50" s="139">
        <f t="shared" si="19"/>
        <v>0.0005138074967733255</v>
      </c>
      <c r="U50" s="138">
        <v>785</v>
      </c>
      <c r="V50" s="136">
        <v>828</v>
      </c>
      <c r="W50" s="137">
        <v>1153</v>
      </c>
      <c r="X50" s="136">
        <v>978</v>
      </c>
      <c r="Y50" s="135">
        <f t="shared" si="20"/>
        <v>3744</v>
      </c>
      <c r="Z50" s="134">
        <f t="shared" si="21"/>
        <v>0.04861111111111116</v>
      </c>
    </row>
    <row r="51" spans="1:26" ht="21" customHeight="1">
      <c r="A51" s="142" t="s">
        <v>460</v>
      </c>
      <c r="B51" s="337" t="s">
        <v>461</v>
      </c>
      <c r="C51" s="140">
        <v>887</v>
      </c>
      <c r="D51" s="136">
        <v>943</v>
      </c>
      <c r="E51" s="137">
        <v>0</v>
      </c>
      <c r="F51" s="136">
        <v>0</v>
      </c>
      <c r="G51" s="135">
        <f t="shared" si="6"/>
        <v>1830</v>
      </c>
      <c r="H51" s="139">
        <f aca="true" t="shared" si="22" ref="H51:H65">G51/$G$9</f>
        <v>0.0005081899108473831</v>
      </c>
      <c r="I51" s="138">
        <v>1037</v>
      </c>
      <c r="J51" s="136">
        <v>1164</v>
      </c>
      <c r="K51" s="137"/>
      <c r="L51" s="136"/>
      <c r="M51" s="135">
        <f aca="true" t="shared" si="23" ref="M51:M65">SUM(I51:L51)</f>
        <v>2201</v>
      </c>
      <c r="N51" s="141">
        <f aca="true" t="shared" si="24" ref="N51:N65">IF(ISERROR(G51/M51-1),"         /0",(G51/M51-1))</f>
        <v>-0.16855974557019537</v>
      </c>
      <c r="O51" s="140">
        <v>1771</v>
      </c>
      <c r="P51" s="136">
        <v>1983</v>
      </c>
      <c r="Q51" s="137"/>
      <c r="R51" s="136"/>
      <c r="S51" s="135">
        <f aca="true" t="shared" si="25" ref="S51:S65">SUM(O51:R51)</f>
        <v>3754</v>
      </c>
      <c r="T51" s="139">
        <f aca="true" t="shared" si="26" ref="T51:T65">S51/$S$9</f>
        <v>0.0004912973364460173</v>
      </c>
      <c r="U51" s="138">
        <v>1974</v>
      </c>
      <c r="V51" s="136">
        <v>2444</v>
      </c>
      <c r="W51" s="137"/>
      <c r="X51" s="136"/>
      <c r="Y51" s="135">
        <f aca="true" t="shared" si="27" ref="Y51:Y65">SUM(U51:X51)</f>
        <v>4418</v>
      </c>
      <c r="Z51" s="134">
        <f aca="true" t="shared" si="28" ref="Z51:Z65">IF(ISERROR(S51/Y51-1),"         /0",IF(S51/Y51&gt;5,"  *  ",(S51/Y51-1)))</f>
        <v>-0.1502942507922137</v>
      </c>
    </row>
    <row r="52" spans="1:26" ht="21" customHeight="1">
      <c r="A52" s="142" t="s">
        <v>462</v>
      </c>
      <c r="B52" s="337" t="s">
        <v>462</v>
      </c>
      <c r="C52" s="140">
        <v>830</v>
      </c>
      <c r="D52" s="136">
        <v>874</v>
      </c>
      <c r="E52" s="137">
        <v>47</v>
      </c>
      <c r="F52" s="136">
        <v>52</v>
      </c>
      <c r="G52" s="135">
        <f t="shared" si="6"/>
        <v>1803</v>
      </c>
      <c r="H52" s="139">
        <f t="shared" si="22"/>
        <v>0.0005006920269168479</v>
      </c>
      <c r="I52" s="138">
        <v>745</v>
      </c>
      <c r="J52" s="136">
        <v>696</v>
      </c>
      <c r="K52" s="137">
        <v>178</v>
      </c>
      <c r="L52" s="136">
        <v>259</v>
      </c>
      <c r="M52" s="135">
        <f t="shared" si="23"/>
        <v>1878</v>
      </c>
      <c r="N52" s="141">
        <f t="shared" si="24"/>
        <v>-0.039936102236421744</v>
      </c>
      <c r="O52" s="140">
        <v>1531</v>
      </c>
      <c r="P52" s="136">
        <v>1571</v>
      </c>
      <c r="Q52" s="137">
        <v>100</v>
      </c>
      <c r="R52" s="136">
        <v>101</v>
      </c>
      <c r="S52" s="135">
        <f t="shared" si="25"/>
        <v>3303</v>
      </c>
      <c r="T52" s="139">
        <f t="shared" si="26"/>
        <v>0.0004322736020994127</v>
      </c>
      <c r="U52" s="138">
        <v>1295</v>
      </c>
      <c r="V52" s="136">
        <v>1235</v>
      </c>
      <c r="W52" s="137">
        <v>365</v>
      </c>
      <c r="X52" s="136">
        <v>456</v>
      </c>
      <c r="Y52" s="135">
        <f t="shared" si="27"/>
        <v>3351</v>
      </c>
      <c r="Z52" s="134">
        <f t="shared" si="28"/>
        <v>-0.0143240823634736</v>
      </c>
    </row>
    <row r="53" spans="1:26" ht="21" customHeight="1">
      <c r="A53" s="142" t="s">
        <v>463</v>
      </c>
      <c r="B53" s="337" t="s">
        <v>464</v>
      </c>
      <c r="C53" s="140">
        <v>265</v>
      </c>
      <c r="D53" s="136">
        <v>240</v>
      </c>
      <c r="E53" s="137">
        <v>593</v>
      </c>
      <c r="F53" s="136">
        <v>562</v>
      </c>
      <c r="G53" s="135">
        <f t="shared" si="6"/>
        <v>1660</v>
      </c>
      <c r="H53" s="139">
        <f t="shared" si="22"/>
        <v>0.00046098101202549503</v>
      </c>
      <c r="I53" s="138">
        <v>249</v>
      </c>
      <c r="J53" s="136">
        <v>213</v>
      </c>
      <c r="K53" s="137">
        <v>425</v>
      </c>
      <c r="L53" s="136">
        <v>387</v>
      </c>
      <c r="M53" s="135">
        <f t="shared" si="23"/>
        <v>1274</v>
      </c>
      <c r="N53" s="141">
        <f t="shared" si="24"/>
        <v>0.3029827315541602</v>
      </c>
      <c r="O53" s="140">
        <v>625</v>
      </c>
      <c r="P53" s="136">
        <v>513</v>
      </c>
      <c r="Q53" s="137">
        <v>2120</v>
      </c>
      <c r="R53" s="136">
        <v>1374</v>
      </c>
      <c r="S53" s="135">
        <f t="shared" si="25"/>
        <v>4632</v>
      </c>
      <c r="T53" s="139">
        <f t="shared" si="26"/>
        <v>0.0006062038525354162</v>
      </c>
      <c r="U53" s="138">
        <v>804</v>
      </c>
      <c r="V53" s="136">
        <v>646</v>
      </c>
      <c r="W53" s="137">
        <v>1297</v>
      </c>
      <c r="X53" s="136">
        <v>891</v>
      </c>
      <c r="Y53" s="135">
        <f t="shared" si="27"/>
        <v>3638</v>
      </c>
      <c r="Z53" s="134">
        <f t="shared" si="28"/>
        <v>0.2732270478284773</v>
      </c>
    </row>
    <row r="54" spans="1:26" ht="21" customHeight="1">
      <c r="A54" s="142" t="s">
        <v>432</v>
      </c>
      <c r="B54" s="337" t="s">
        <v>465</v>
      </c>
      <c r="C54" s="140">
        <v>574</v>
      </c>
      <c r="D54" s="136">
        <v>636</v>
      </c>
      <c r="E54" s="137">
        <v>48</v>
      </c>
      <c r="F54" s="136">
        <v>150</v>
      </c>
      <c r="G54" s="135">
        <f t="shared" si="6"/>
        <v>1408</v>
      </c>
      <c r="H54" s="139">
        <f t="shared" si="22"/>
        <v>0.00039100076200716686</v>
      </c>
      <c r="I54" s="138">
        <v>252</v>
      </c>
      <c r="J54" s="136">
        <v>306</v>
      </c>
      <c r="K54" s="137">
        <v>108</v>
      </c>
      <c r="L54" s="136">
        <v>397</v>
      </c>
      <c r="M54" s="135">
        <f t="shared" si="23"/>
        <v>1063</v>
      </c>
      <c r="N54" s="141">
        <f t="shared" si="24"/>
        <v>0.32455315145813746</v>
      </c>
      <c r="O54" s="140">
        <v>1373</v>
      </c>
      <c r="P54" s="136">
        <v>1490</v>
      </c>
      <c r="Q54" s="137">
        <v>200</v>
      </c>
      <c r="R54" s="136">
        <v>1034</v>
      </c>
      <c r="S54" s="135">
        <f t="shared" si="25"/>
        <v>4097</v>
      </c>
      <c r="T54" s="139">
        <f t="shared" si="26"/>
        <v>0.000536186784075475</v>
      </c>
      <c r="U54" s="138">
        <v>592</v>
      </c>
      <c r="V54" s="136">
        <v>693</v>
      </c>
      <c r="W54" s="137">
        <v>197</v>
      </c>
      <c r="X54" s="136">
        <v>516</v>
      </c>
      <c r="Y54" s="135">
        <f t="shared" si="27"/>
        <v>1998</v>
      </c>
      <c r="Z54" s="134">
        <f t="shared" si="28"/>
        <v>1.0505505505505504</v>
      </c>
    </row>
    <row r="55" spans="1:26" ht="21" customHeight="1">
      <c r="A55" s="142" t="s">
        <v>466</v>
      </c>
      <c r="B55" s="337" t="s">
        <v>467</v>
      </c>
      <c r="C55" s="140">
        <v>0</v>
      </c>
      <c r="D55" s="136">
        <v>0</v>
      </c>
      <c r="E55" s="137">
        <v>659</v>
      </c>
      <c r="F55" s="136">
        <v>606</v>
      </c>
      <c r="G55" s="135">
        <f t="shared" si="6"/>
        <v>1265</v>
      </c>
      <c r="H55" s="139">
        <f t="shared" si="22"/>
        <v>0.000351289747115814</v>
      </c>
      <c r="I55" s="138">
        <v>35</v>
      </c>
      <c r="J55" s="136">
        <v>32</v>
      </c>
      <c r="K55" s="137">
        <v>559</v>
      </c>
      <c r="L55" s="136">
        <v>556</v>
      </c>
      <c r="M55" s="135">
        <f t="shared" si="23"/>
        <v>1182</v>
      </c>
      <c r="N55" s="141">
        <f t="shared" si="24"/>
        <v>0.07021996615905235</v>
      </c>
      <c r="O55" s="140"/>
      <c r="P55" s="136"/>
      <c r="Q55" s="137">
        <v>1345</v>
      </c>
      <c r="R55" s="136">
        <v>1121</v>
      </c>
      <c r="S55" s="135">
        <f t="shared" si="25"/>
        <v>2466</v>
      </c>
      <c r="T55" s="139">
        <f t="shared" si="26"/>
        <v>0.0003227328800415234</v>
      </c>
      <c r="U55" s="138">
        <v>86</v>
      </c>
      <c r="V55" s="136">
        <v>76</v>
      </c>
      <c r="W55" s="137">
        <v>1149</v>
      </c>
      <c r="X55" s="136">
        <v>1090</v>
      </c>
      <c r="Y55" s="135">
        <f t="shared" si="27"/>
        <v>2401</v>
      </c>
      <c r="Z55" s="134">
        <f t="shared" si="28"/>
        <v>0.027072053311120392</v>
      </c>
    </row>
    <row r="56" spans="1:26" ht="21" customHeight="1">
      <c r="A56" s="142" t="s">
        <v>446</v>
      </c>
      <c r="B56" s="337" t="s">
        <v>468</v>
      </c>
      <c r="C56" s="140">
        <v>0</v>
      </c>
      <c r="D56" s="136">
        <v>0</v>
      </c>
      <c r="E56" s="137">
        <v>616</v>
      </c>
      <c r="F56" s="136">
        <v>597</v>
      </c>
      <c r="G56" s="135">
        <f t="shared" si="6"/>
        <v>1213</v>
      </c>
      <c r="H56" s="139">
        <f t="shared" si="22"/>
        <v>0.0003368493780644129</v>
      </c>
      <c r="I56" s="138"/>
      <c r="J56" s="136"/>
      <c r="K56" s="137">
        <v>566</v>
      </c>
      <c r="L56" s="136">
        <v>602</v>
      </c>
      <c r="M56" s="135">
        <f t="shared" si="23"/>
        <v>1168</v>
      </c>
      <c r="N56" s="141">
        <f t="shared" si="24"/>
        <v>0.03852739726027399</v>
      </c>
      <c r="O56" s="140"/>
      <c r="P56" s="136"/>
      <c r="Q56" s="137">
        <v>1198</v>
      </c>
      <c r="R56" s="136">
        <v>1199</v>
      </c>
      <c r="S56" s="135">
        <f t="shared" si="25"/>
        <v>2397</v>
      </c>
      <c r="T56" s="139">
        <f t="shared" si="26"/>
        <v>0.00031370264130556834</v>
      </c>
      <c r="U56" s="138"/>
      <c r="V56" s="136"/>
      <c r="W56" s="137">
        <v>1000</v>
      </c>
      <c r="X56" s="136">
        <v>1106</v>
      </c>
      <c r="Y56" s="135">
        <f t="shared" si="27"/>
        <v>2106</v>
      </c>
      <c r="Z56" s="134">
        <f t="shared" si="28"/>
        <v>0.13817663817663828</v>
      </c>
    </row>
    <row r="57" spans="1:26" ht="21" customHeight="1">
      <c r="A57" s="142" t="s">
        <v>469</v>
      </c>
      <c r="B57" s="337" t="s">
        <v>469</v>
      </c>
      <c r="C57" s="140">
        <v>569</v>
      </c>
      <c r="D57" s="136">
        <v>516</v>
      </c>
      <c r="E57" s="137">
        <v>1</v>
      </c>
      <c r="F57" s="136">
        <v>14</v>
      </c>
      <c r="G57" s="135">
        <f t="shared" si="6"/>
        <v>1100</v>
      </c>
      <c r="H57" s="139">
        <f t="shared" si="22"/>
        <v>0.0003054693453180991</v>
      </c>
      <c r="I57" s="138">
        <v>493</v>
      </c>
      <c r="J57" s="136">
        <v>488</v>
      </c>
      <c r="K57" s="137">
        <v>20</v>
      </c>
      <c r="L57" s="136">
        <v>9</v>
      </c>
      <c r="M57" s="135">
        <f t="shared" si="23"/>
        <v>1010</v>
      </c>
      <c r="N57" s="141">
        <f t="shared" si="24"/>
        <v>0.08910891089108919</v>
      </c>
      <c r="O57" s="140">
        <v>2050</v>
      </c>
      <c r="P57" s="136">
        <v>1584</v>
      </c>
      <c r="Q57" s="137">
        <v>33</v>
      </c>
      <c r="R57" s="136">
        <v>17</v>
      </c>
      <c r="S57" s="135">
        <f t="shared" si="25"/>
        <v>3684</v>
      </c>
      <c r="T57" s="139">
        <f t="shared" si="26"/>
        <v>0.0004821362246849036</v>
      </c>
      <c r="U57" s="138">
        <v>1592</v>
      </c>
      <c r="V57" s="136">
        <v>1344</v>
      </c>
      <c r="W57" s="137">
        <v>20</v>
      </c>
      <c r="X57" s="136">
        <v>9</v>
      </c>
      <c r="Y57" s="135">
        <f t="shared" si="27"/>
        <v>2965</v>
      </c>
      <c r="Z57" s="134">
        <f t="shared" si="28"/>
        <v>0.2424957841483979</v>
      </c>
    </row>
    <row r="58" spans="1:26" ht="21" customHeight="1">
      <c r="A58" s="142" t="s">
        <v>470</v>
      </c>
      <c r="B58" s="337" t="s">
        <v>470</v>
      </c>
      <c r="C58" s="140">
        <v>512</v>
      </c>
      <c r="D58" s="136">
        <v>490</v>
      </c>
      <c r="E58" s="137">
        <v>44</v>
      </c>
      <c r="F58" s="136">
        <v>46</v>
      </c>
      <c r="G58" s="135">
        <f t="shared" si="6"/>
        <v>1092</v>
      </c>
      <c r="H58" s="139">
        <f t="shared" si="22"/>
        <v>0.00030324775007942205</v>
      </c>
      <c r="I58" s="138">
        <v>467</v>
      </c>
      <c r="J58" s="136">
        <v>433</v>
      </c>
      <c r="K58" s="137">
        <v>24</v>
      </c>
      <c r="L58" s="136">
        <v>28</v>
      </c>
      <c r="M58" s="135">
        <f t="shared" si="23"/>
        <v>952</v>
      </c>
      <c r="N58" s="141">
        <f t="shared" si="24"/>
        <v>0.1470588235294117</v>
      </c>
      <c r="O58" s="140">
        <v>1025</v>
      </c>
      <c r="P58" s="136">
        <v>909</v>
      </c>
      <c r="Q58" s="137">
        <v>64</v>
      </c>
      <c r="R58" s="136">
        <v>66</v>
      </c>
      <c r="S58" s="135">
        <f t="shared" si="25"/>
        <v>2064</v>
      </c>
      <c r="T58" s="139">
        <f t="shared" si="26"/>
        <v>0.0002701219239276984</v>
      </c>
      <c r="U58" s="138">
        <v>804</v>
      </c>
      <c r="V58" s="136">
        <v>779</v>
      </c>
      <c r="W58" s="137">
        <v>50</v>
      </c>
      <c r="X58" s="136">
        <v>61</v>
      </c>
      <c r="Y58" s="135">
        <f t="shared" si="27"/>
        <v>1694</v>
      </c>
      <c r="Z58" s="134">
        <f t="shared" si="28"/>
        <v>0.21841794569067297</v>
      </c>
    </row>
    <row r="59" spans="1:26" ht="21" customHeight="1">
      <c r="A59" s="142" t="s">
        <v>471</v>
      </c>
      <c r="B59" s="337" t="s">
        <v>471</v>
      </c>
      <c r="C59" s="140">
        <v>536</v>
      </c>
      <c r="D59" s="136">
        <v>516</v>
      </c>
      <c r="E59" s="137">
        <v>0</v>
      </c>
      <c r="F59" s="136">
        <v>0</v>
      </c>
      <c r="G59" s="135">
        <f t="shared" si="6"/>
        <v>1052</v>
      </c>
      <c r="H59" s="139">
        <f t="shared" si="22"/>
        <v>0.0002921397738860366</v>
      </c>
      <c r="I59" s="138">
        <v>384</v>
      </c>
      <c r="J59" s="136">
        <v>407</v>
      </c>
      <c r="K59" s="137">
        <v>2</v>
      </c>
      <c r="L59" s="136">
        <v>2</v>
      </c>
      <c r="M59" s="135">
        <f t="shared" si="23"/>
        <v>795</v>
      </c>
      <c r="N59" s="141">
        <f t="shared" si="24"/>
        <v>0.32327044025157226</v>
      </c>
      <c r="O59" s="140">
        <v>1325</v>
      </c>
      <c r="P59" s="136">
        <v>1157</v>
      </c>
      <c r="Q59" s="137">
        <v>429</v>
      </c>
      <c r="R59" s="136">
        <v>309</v>
      </c>
      <c r="S59" s="135">
        <f t="shared" si="25"/>
        <v>3220</v>
      </c>
      <c r="T59" s="139">
        <f t="shared" si="26"/>
        <v>0.0004214111410112349</v>
      </c>
      <c r="U59" s="138">
        <v>864</v>
      </c>
      <c r="V59" s="136">
        <v>877</v>
      </c>
      <c r="W59" s="137">
        <v>5</v>
      </c>
      <c r="X59" s="136">
        <v>5</v>
      </c>
      <c r="Y59" s="135">
        <f t="shared" si="27"/>
        <v>1751</v>
      </c>
      <c r="Z59" s="134">
        <f t="shared" si="28"/>
        <v>0.8389491719017703</v>
      </c>
    </row>
    <row r="60" spans="1:26" ht="21" customHeight="1">
      <c r="A60" s="142" t="s">
        <v>472</v>
      </c>
      <c r="B60" s="337" t="s">
        <v>473</v>
      </c>
      <c r="C60" s="140">
        <v>389</v>
      </c>
      <c r="D60" s="136">
        <v>589</v>
      </c>
      <c r="E60" s="137">
        <v>28</v>
      </c>
      <c r="F60" s="136">
        <v>19</v>
      </c>
      <c r="G60" s="135">
        <f t="shared" si="6"/>
        <v>1025</v>
      </c>
      <c r="H60" s="139">
        <f t="shared" si="22"/>
        <v>0.00028464188995550147</v>
      </c>
      <c r="I60" s="138">
        <v>457</v>
      </c>
      <c r="J60" s="136">
        <v>543</v>
      </c>
      <c r="K60" s="137">
        <v>43</v>
      </c>
      <c r="L60" s="136">
        <v>60</v>
      </c>
      <c r="M60" s="135">
        <f t="shared" si="23"/>
        <v>1103</v>
      </c>
      <c r="N60" s="141">
        <f t="shared" si="24"/>
        <v>-0.070716228467815</v>
      </c>
      <c r="O60" s="140">
        <v>712</v>
      </c>
      <c r="P60" s="136">
        <v>1126</v>
      </c>
      <c r="Q60" s="137">
        <v>57</v>
      </c>
      <c r="R60" s="136">
        <v>36</v>
      </c>
      <c r="S60" s="135">
        <f t="shared" si="25"/>
        <v>1931</v>
      </c>
      <c r="T60" s="139">
        <f t="shared" si="26"/>
        <v>0.0002527158115815822</v>
      </c>
      <c r="U60" s="138">
        <v>786</v>
      </c>
      <c r="V60" s="136">
        <v>997</v>
      </c>
      <c r="W60" s="137">
        <v>78</v>
      </c>
      <c r="X60" s="136">
        <v>111</v>
      </c>
      <c r="Y60" s="135">
        <f t="shared" si="27"/>
        <v>1972</v>
      </c>
      <c r="Z60" s="134">
        <f t="shared" si="28"/>
        <v>-0.020791075050709984</v>
      </c>
    </row>
    <row r="61" spans="1:26" ht="21" customHeight="1">
      <c r="A61" s="142" t="s">
        <v>474</v>
      </c>
      <c r="B61" s="337" t="s">
        <v>474</v>
      </c>
      <c r="C61" s="140">
        <v>383</v>
      </c>
      <c r="D61" s="136">
        <v>512</v>
      </c>
      <c r="E61" s="137">
        <v>74</v>
      </c>
      <c r="F61" s="136">
        <v>35</v>
      </c>
      <c r="G61" s="135">
        <f t="shared" si="6"/>
        <v>1004</v>
      </c>
      <c r="H61" s="139">
        <f t="shared" si="22"/>
        <v>0.0002788102024539741</v>
      </c>
      <c r="I61" s="138">
        <v>579</v>
      </c>
      <c r="J61" s="136">
        <v>540</v>
      </c>
      <c r="K61" s="137">
        <v>94</v>
      </c>
      <c r="L61" s="136">
        <v>253</v>
      </c>
      <c r="M61" s="135">
        <f t="shared" si="23"/>
        <v>1466</v>
      </c>
      <c r="N61" s="141">
        <f t="shared" si="24"/>
        <v>-0.31514324693042295</v>
      </c>
      <c r="O61" s="140">
        <v>802</v>
      </c>
      <c r="P61" s="136">
        <v>1038</v>
      </c>
      <c r="Q61" s="137">
        <v>182</v>
      </c>
      <c r="R61" s="136">
        <v>95</v>
      </c>
      <c r="S61" s="135">
        <f t="shared" si="25"/>
        <v>2117</v>
      </c>
      <c r="T61" s="139">
        <f t="shared" si="26"/>
        <v>0.00027705819426111317</v>
      </c>
      <c r="U61" s="138">
        <v>1311</v>
      </c>
      <c r="V61" s="136">
        <v>1107</v>
      </c>
      <c r="W61" s="137">
        <v>198</v>
      </c>
      <c r="X61" s="136">
        <v>464</v>
      </c>
      <c r="Y61" s="135">
        <f t="shared" si="27"/>
        <v>3080</v>
      </c>
      <c r="Z61" s="134">
        <f t="shared" si="28"/>
        <v>-0.31266233766233764</v>
      </c>
    </row>
    <row r="62" spans="1:26" ht="21" customHeight="1">
      <c r="A62" s="142" t="s">
        <v>475</v>
      </c>
      <c r="B62" s="337" t="s">
        <v>475</v>
      </c>
      <c r="C62" s="140">
        <v>0</v>
      </c>
      <c r="D62" s="136">
        <v>0</v>
      </c>
      <c r="E62" s="137">
        <v>464</v>
      </c>
      <c r="F62" s="136">
        <v>467</v>
      </c>
      <c r="G62" s="135">
        <f t="shared" si="6"/>
        <v>931</v>
      </c>
      <c r="H62" s="139">
        <f t="shared" si="22"/>
        <v>0.0002585381459010457</v>
      </c>
      <c r="I62" s="138"/>
      <c r="J62" s="136"/>
      <c r="K62" s="137">
        <v>397</v>
      </c>
      <c r="L62" s="136">
        <v>444</v>
      </c>
      <c r="M62" s="135">
        <f t="shared" si="23"/>
        <v>841</v>
      </c>
      <c r="N62" s="141">
        <f t="shared" si="24"/>
        <v>0.10701545778834731</v>
      </c>
      <c r="O62" s="140"/>
      <c r="P62" s="136"/>
      <c r="Q62" s="137">
        <v>996</v>
      </c>
      <c r="R62" s="136">
        <v>888</v>
      </c>
      <c r="S62" s="135">
        <f t="shared" si="25"/>
        <v>1884</v>
      </c>
      <c r="T62" s="139">
        <f t="shared" si="26"/>
        <v>0.00024656477939912007</v>
      </c>
      <c r="U62" s="138"/>
      <c r="V62" s="136"/>
      <c r="W62" s="137">
        <v>947</v>
      </c>
      <c r="X62" s="136">
        <v>963</v>
      </c>
      <c r="Y62" s="135">
        <f t="shared" si="27"/>
        <v>1910</v>
      </c>
      <c r="Z62" s="134">
        <f t="shared" si="28"/>
        <v>-0.013612565445026203</v>
      </c>
    </row>
    <row r="63" spans="1:26" ht="21" customHeight="1">
      <c r="A63" s="142" t="s">
        <v>476</v>
      </c>
      <c r="B63" s="337" t="s">
        <v>477</v>
      </c>
      <c r="C63" s="140">
        <v>0</v>
      </c>
      <c r="D63" s="136">
        <v>0</v>
      </c>
      <c r="E63" s="137">
        <v>425</v>
      </c>
      <c r="F63" s="136">
        <v>489</v>
      </c>
      <c r="G63" s="135">
        <f t="shared" si="6"/>
        <v>914</v>
      </c>
      <c r="H63" s="139">
        <f t="shared" si="22"/>
        <v>0.0002538172560188569</v>
      </c>
      <c r="I63" s="138"/>
      <c r="J63" s="136"/>
      <c r="K63" s="137">
        <v>331</v>
      </c>
      <c r="L63" s="136">
        <v>365</v>
      </c>
      <c r="M63" s="135">
        <f t="shared" si="23"/>
        <v>696</v>
      </c>
      <c r="N63" s="141">
        <f t="shared" si="24"/>
        <v>0.3132183908045978</v>
      </c>
      <c r="O63" s="140"/>
      <c r="P63" s="136"/>
      <c r="Q63" s="137">
        <v>592</v>
      </c>
      <c r="R63" s="136">
        <v>706</v>
      </c>
      <c r="S63" s="135">
        <f t="shared" si="25"/>
        <v>1298</v>
      </c>
      <c r="T63" s="139">
        <f t="shared" si="26"/>
        <v>0.00016987318665608167</v>
      </c>
      <c r="U63" s="138"/>
      <c r="V63" s="136"/>
      <c r="W63" s="137">
        <v>639</v>
      </c>
      <c r="X63" s="136">
        <v>732</v>
      </c>
      <c r="Y63" s="135">
        <f t="shared" si="27"/>
        <v>1371</v>
      </c>
      <c r="Z63" s="134">
        <f t="shared" si="28"/>
        <v>-0.05324580598103579</v>
      </c>
    </row>
    <row r="64" spans="1:26" ht="21" customHeight="1">
      <c r="A64" s="142" t="s">
        <v>478</v>
      </c>
      <c r="B64" s="337" t="s">
        <v>479</v>
      </c>
      <c r="C64" s="140">
        <v>434</v>
      </c>
      <c r="D64" s="136">
        <v>401</v>
      </c>
      <c r="E64" s="137">
        <v>4</v>
      </c>
      <c r="F64" s="136">
        <v>4</v>
      </c>
      <c r="G64" s="135">
        <f t="shared" si="6"/>
        <v>843</v>
      </c>
      <c r="H64" s="139">
        <f t="shared" si="22"/>
        <v>0.00023410059827559776</v>
      </c>
      <c r="I64" s="138"/>
      <c r="J64" s="136"/>
      <c r="K64" s="137">
        <v>436</v>
      </c>
      <c r="L64" s="136">
        <v>401</v>
      </c>
      <c r="M64" s="135">
        <f t="shared" si="23"/>
        <v>837</v>
      </c>
      <c r="N64" s="141">
        <f t="shared" si="24"/>
        <v>0.007168458781362075</v>
      </c>
      <c r="O64" s="140">
        <v>901</v>
      </c>
      <c r="P64" s="136">
        <v>793</v>
      </c>
      <c r="Q64" s="137">
        <v>13</v>
      </c>
      <c r="R64" s="136">
        <v>13</v>
      </c>
      <c r="S64" s="135">
        <f t="shared" si="25"/>
        <v>1720</v>
      </c>
      <c r="T64" s="139">
        <f t="shared" si="26"/>
        <v>0.000225101603273082</v>
      </c>
      <c r="U64" s="138"/>
      <c r="V64" s="136"/>
      <c r="W64" s="137">
        <v>977</v>
      </c>
      <c r="X64" s="136">
        <v>829</v>
      </c>
      <c r="Y64" s="135">
        <f t="shared" si="27"/>
        <v>1806</v>
      </c>
      <c r="Z64" s="134">
        <f t="shared" si="28"/>
        <v>-0.04761904761904767</v>
      </c>
    </row>
    <row r="65" spans="1:26" ht="21" customHeight="1" thickBot="1">
      <c r="A65" s="133" t="s">
        <v>54</v>
      </c>
      <c r="B65" s="338" t="s">
        <v>54</v>
      </c>
      <c r="C65" s="131">
        <v>189</v>
      </c>
      <c r="D65" s="127">
        <v>200</v>
      </c>
      <c r="E65" s="128">
        <v>4617</v>
      </c>
      <c r="F65" s="127">
        <v>4750</v>
      </c>
      <c r="G65" s="126">
        <f t="shared" si="6"/>
        <v>9756</v>
      </c>
      <c r="H65" s="130">
        <f t="shared" si="22"/>
        <v>0.0027092353935667043</v>
      </c>
      <c r="I65" s="129">
        <v>351</v>
      </c>
      <c r="J65" s="127">
        <v>370</v>
      </c>
      <c r="K65" s="128">
        <v>4498</v>
      </c>
      <c r="L65" s="127">
        <v>4639</v>
      </c>
      <c r="M65" s="126">
        <f t="shared" si="23"/>
        <v>9858</v>
      </c>
      <c r="N65" s="132">
        <f t="shared" si="24"/>
        <v>-0.010346926354230068</v>
      </c>
      <c r="O65" s="131">
        <v>423</v>
      </c>
      <c r="P65" s="127">
        <v>367</v>
      </c>
      <c r="Q65" s="128">
        <v>8856</v>
      </c>
      <c r="R65" s="127">
        <v>8917</v>
      </c>
      <c r="S65" s="126">
        <f t="shared" si="25"/>
        <v>18563</v>
      </c>
      <c r="T65" s="130">
        <f t="shared" si="26"/>
        <v>0.002429395966022222</v>
      </c>
      <c r="U65" s="129">
        <v>725</v>
      </c>
      <c r="V65" s="127">
        <v>727</v>
      </c>
      <c r="W65" s="128">
        <v>10816</v>
      </c>
      <c r="X65" s="127">
        <v>10648</v>
      </c>
      <c r="Y65" s="126">
        <f t="shared" si="27"/>
        <v>22916</v>
      </c>
      <c r="Z65" s="125">
        <f t="shared" si="28"/>
        <v>-0.18995461686158144</v>
      </c>
    </row>
    <row r="66" spans="1:2" ht="15.75" thickTop="1">
      <c r="A66" s="124"/>
      <c r="B66" s="124"/>
    </row>
    <row r="67" spans="1:2" ht="15">
      <c r="A67" s="124" t="s">
        <v>492</v>
      </c>
      <c r="B67" s="124"/>
    </row>
  </sheetData>
  <sheetProtection/>
  <mergeCells count="27"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B5:B8"/>
    <mergeCell ref="O7:P7"/>
    <mergeCell ref="Q7:R7"/>
    <mergeCell ref="S7:S8"/>
    <mergeCell ref="U7:V7"/>
    <mergeCell ref="W7:X7"/>
    <mergeCell ref="M7:M8"/>
  </mergeCells>
  <conditionalFormatting sqref="Z3 N3 N5:N8 Z5:Z8 Z66:Z65536 N66:N65536">
    <cfRule type="cellIs" priority="3" dxfId="93" operator="lessThan" stopIfTrue="1">
      <formula>0</formula>
    </cfRule>
  </conditionalFormatting>
  <conditionalFormatting sqref="N9:N65 Z9:Z65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56"/>
  <sheetViews>
    <sheetView showGridLines="0" zoomScale="80" zoomScaleNormal="80" zoomScalePageLayoutView="0" workbookViewId="0" topLeftCell="A1">
      <selection activeCell="A1" sqref="A1:IV1"/>
    </sheetView>
  </sheetViews>
  <sheetFormatPr defaultColWidth="8.00390625" defaultRowHeight="15"/>
  <cols>
    <col min="1" max="1" width="30.28125" style="123" customWidth="1"/>
    <col min="2" max="2" width="40.421875" style="123" bestFit="1" customWidth="1"/>
    <col min="3" max="3" width="9.57421875" style="123" customWidth="1"/>
    <col min="4" max="4" width="10.421875" style="123" customWidth="1"/>
    <col min="5" max="5" width="8.57421875" style="123" bestFit="1" customWidth="1"/>
    <col min="6" max="6" width="10.57421875" style="123" bestFit="1" customWidth="1"/>
    <col min="7" max="7" width="10.00390625" style="123" customWidth="1"/>
    <col min="8" max="8" width="10.7109375" style="123" customWidth="1"/>
    <col min="9" max="9" width="9.421875" style="123" customWidth="1"/>
    <col min="10" max="10" width="11.57421875" style="123" bestFit="1" customWidth="1"/>
    <col min="11" max="11" width="9.00390625" style="123" bestFit="1" customWidth="1"/>
    <col min="12" max="12" width="10.57421875" style="123" bestFit="1" customWidth="1"/>
    <col min="13" max="13" width="9.8515625" style="123" customWidth="1"/>
    <col min="14" max="14" width="10.00390625" style="123" customWidth="1"/>
    <col min="15" max="15" width="10.421875" style="123" customWidth="1"/>
    <col min="16" max="16" width="12.421875" style="123" bestFit="1" customWidth="1"/>
    <col min="17" max="17" width="9.421875" style="123" customWidth="1"/>
    <col min="18" max="18" width="10.57421875" style="123" bestFit="1" customWidth="1"/>
    <col min="19" max="19" width="11.8515625" style="123" customWidth="1"/>
    <col min="20" max="20" width="10.140625" style="123" customWidth="1"/>
    <col min="21" max="21" width="10.28125" style="123" customWidth="1"/>
    <col min="22" max="22" width="11.57421875" style="123" bestFit="1" customWidth="1"/>
    <col min="23" max="24" width="10.28125" style="123" customWidth="1"/>
    <col min="25" max="25" width="10.7109375" style="123" customWidth="1"/>
    <col min="26" max="26" width="9.8515625" style="123" bestFit="1" customWidth="1"/>
    <col min="27" max="16384" width="8.00390625" style="123" customWidth="1"/>
  </cols>
  <sheetData>
    <row r="1" spans="1:3" ht="14.25">
      <c r="A1" s="339" t="s">
        <v>123</v>
      </c>
      <c r="B1" s="340"/>
      <c r="C1" s="340"/>
    </row>
    <row r="2" ht="5.25" customHeight="1" thickBot="1"/>
    <row r="3" spans="1:26" ht="24.75" customHeight="1" thickTop="1">
      <c r="A3" s="538" t="s">
        <v>122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40"/>
    </row>
    <row r="4" spans="1:26" ht="21" customHeight="1" thickBot="1">
      <c r="A4" s="550" t="s">
        <v>45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51"/>
      <c r="U4" s="551"/>
      <c r="V4" s="551"/>
      <c r="W4" s="551"/>
      <c r="X4" s="551"/>
      <c r="Y4" s="551"/>
      <c r="Z4" s="552"/>
    </row>
    <row r="5" spans="1:26" s="169" customFormat="1" ht="19.5" customHeight="1" thickBot="1" thickTop="1">
      <c r="A5" s="615" t="s">
        <v>119</v>
      </c>
      <c r="B5" s="631" t="s">
        <v>120</v>
      </c>
      <c r="C5" s="634" t="s">
        <v>36</v>
      </c>
      <c r="D5" s="635"/>
      <c r="E5" s="635"/>
      <c r="F5" s="635"/>
      <c r="G5" s="635"/>
      <c r="H5" s="635"/>
      <c r="I5" s="635"/>
      <c r="J5" s="635"/>
      <c r="K5" s="635"/>
      <c r="L5" s="635"/>
      <c r="M5" s="635"/>
      <c r="N5" s="636"/>
      <c r="O5" s="637" t="s">
        <v>35</v>
      </c>
      <c r="P5" s="635"/>
      <c r="Q5" s="635"/>
      <c r="R5" s="635"/>
      <c r="S5" s="635"/>
      <c r="T5" s="635"/>
      <c r="U5" s="635"/>
      <c r="V5" s="635"/>
      <c r="W5" s="635"/>
      <c r="X5" s="635"/>
      <c r="Y5" s="635"/>
      <c r="Z5" s="636"/>
    </row>
    <row r="6" spans="1:26" s="168" customFormat="1" ht="26.25" customHeight="1" thickBot="1">
      <c r="A6" s="616"/>
      <c r="B6" s="632"/>
      <c r="C6" s="626" t="s">
        <v>147</v>
      </c>
      <c r="D6" s="622"/>
      <c r="E6" s="622"/>
      <c r="F6" s="622"/>
      <c r="G6" s="623"/>
      <c r="H6" s="628" t="s">
        <v>34</v>
      </c>
      <c r="I6" s="626" t="s">
        <v>148</v>
      </c>
      <c r="J6" s="622"/>
      <c r="K6" s="622"/>
      <c r="L6" s="622"/>
      <c r="M6" s="623"/>
      <c r="N6" s="628" t="s">
        <v>33</v>
      </c>
      <c r="O6" s="621" t="s">
        <v>149</v>
      </c>
      <c r="P6" s="622"/>
      <c r="Q6" s="622"/>
      <c r="R6" s="622"/>
      <c r="S6" s="623"/>
      <c r="T6" s="628" t="s">
        <v>34</v>
      </c>
      <c r="U6" s="621" t="s">
        <v>150</v>
      </c>
      <c r="V6" s="622"/>
      <c r="W6" s="622"/>
      <c r="X6" s="622"/>
      <c r="Y6" s="623"/>
      <c r="Z6" s="628" t="s">
        <v>33</v>
      </c>
    </row>
    <row r="7" spans="1:26" s="163" customFormat="1" ht="26.25" customHeight="1">
      <c r="A7" s="617"/>
      <c r="B7" s="632"/>
      <c r="C7" s="554" t="s">
        <v>22</v>
      </c>
      <c r="D7" s="549"/>
      <c r="E7" s="545" t="s">
        <v>21</v>
      </c>
      <c r="F7" s="549"/>
      <c r="G7" s="532" t="s">
        <v>17</v>
      </c>
      <c r="H7" s="525"/>
      <c r="I7" s="627" t="s">
        <v>22</v>
      </c>
      <c r="J7" s="549"/>
      <c r="K7" s="545" t="s">
        <v>21</v>
      </c>
      <c r="L7" s="549"/>
      <c r="M7" s="532" t="s">
        <v>17</v>
      </c>
      <c r="N7" s="525"/>
      <c r="O7" s="627" t="s">
        <v>22</v>
      </c>
      <c r="P7" s="549"/>
      <c r="Q7" s="545" t="s">
        <v>21</v>
      </c>
      <c r="R7" s="549"/>
      <c r="S7" s="532" t="s">
        <v>17</v>
      </c>
      <c r="T7" s="525"/>
      <c r="U7" s="627" t="s">
        <v>22</v>
      </c>
      <c r="V7" s="549"/>
      <c r="W7" s="545" t="s">
        <v>21</v>
      </c>
      <c r="X7" s="549"/>
      <c r="Y7" s="532" t="s">
        <v>17</v>
      </c>
      <c r="Z7" s="525"/>
    </row>
    <row r="8" spans="1:26" s="163" customFormat="1" ht="19.5" customHeight="1" thickBot="1">
      <c r="A8" s="618"/>
      <c r="B8" s="633"/>
      <c r="C8" s="166" t="s">
        <v>31</v>
      </c>
      <c r="D8" s="164" t="s">
        <v>30</v>
      </c>
      <c r="E8" s="165" t="s">
        <v>31</v>
      </c>
      <c r="F8" s="341" t="s">
        <v>30</v>
      </c>
      <c r="G8" s="630"/>
      <c r="H8" s="629"/>
      <c r="I8" s="166" t="s">
        <v>31</v>
      </c>
      <c r="J8" s="164" t="s">
        <v>30</v>
      </c>
      <c r="K8" s="165" t="s">
        <v>31</v>
      </c>
      <c r="L8" s="341" t="s">
        <v>30</v>
      </c>
      <c r="M8" s="630"/>
      <c r="N8" s="629"/>
      <c r="O8" s="166" t="s">
        <v>31</v>
      </c>
      <c r="P8" s="164" t="s">
        <v>30</v>
      </c>
      <c r="Q8" s="165" t="s">
        <v>31</v>
      </c>
      <c r="R8" s="341" t="s">
        <v>30</v>
      </c>
      <c r="S8" s="630"/>
      <c r="T8" s="629"/>
      <c r="U8" s="166" t="s">
        <v>31</v>
      </c>
      <c r="V8" s="164" t="s">
        <v>30</v>
      </c>
      <c r="W8" s="165" t="s">
        <v>31</v>
      </c>
      <c r="X8" s="341" t="s">
        <v>30</v>
      </c>
      <c r="Y8" s="630"/>
      <c r="Z8" s="629"/>
    </row>
    <row r="9" spans="1:26" s="152" customFormat="1" ht="18" customHeight="1" thickBot="1" thickTop="1">
      <c r="A9" s="162" t="s">
        <v>24</v>
      </c>
      <c r="B9" s="335"/>
      <c r="C9" s="161">
        <f>SUM(C10:C54)</f>
        <v>11848.562999999996</v>
      </c>
      <c r="D9" s="155">
        <f>SUM(D10:D54)</f>
        <v>11848.563000000007</v>
      </c>
      <c r="E9" s="156">
        <f>SUM(E10:E54)</f>
        <v>2141.4590000000003</v>
      </c>
      <c r="F9" s="155">
        <f>SUM(F10:F54)</f>
        <v>2141.4589999999994</v>
      </c>
      <c r="G9" s="154">
        <f aca="true" t="shared" si="0" ref="G9:G20">SUM(C9:F9)</f>
        <v>27980.044</v>
      </c>
      <c r="H9" s="158">
        <f aca="true" t="shared" si="1" ref="H9:H54">G9/$G$9</f>
        <v>1</v>
      </c>
      <c r="I9" s="157">
        <f>SUM(I10:I54)</f>
        <v>11591.259999999998</v>
      </c>
      <c r="J9" s="155">
        <f>SUM(J10:J54)</f>
        <v>11591.259999999997</v>
      </c>
      <c r="K9" s="156">
        <f>SUM(K10:K54)</f>
        <v>968.0125999999998</v>
      </c>
      <c r="L9" s="155">
        <f>SUM(L10:L54)</f>
        <v>968.0126000000005</v>
      </c>
      <c r="M9" s="154">
        <f aca="true" t="shared" si="2" ref="M9:M20">SUM(I9:L9)</f>
        <v>25118.545199999997</v>
      </c>
      <c r="N9" s="160">
        <f aca="true" t="shared" si="3" ref="N9:N20">IF(ISERROR(G9/M9-1),"         /0",(G9/M9-1))</f>
        <v>0.11391976634060819</v>
      </c>
      <c r="O9" s="159">
        <f>SUM(O10:O54)</f>
        <v>23269.757000000005</v>
      </c>
      <c r="P9" s="155">
        <f>SUM(P10:P54)</f>
        <v>23269.756999999994</v>
      </c>
      <c r="Q9" s="156">
        <f>SUM(Q10:Q54)</f>
        <v>3998.5290000000005</v>
      </c>
      <c r="R9" s="155">
        <f>SUM(R10:R54)</f>
        <v>3998.5290000000005</v>
      </c>
      <c r="S9" s="154">
        <f aca="true" t="shared" si="4" ref="S9:S20">SUM(O9:R9)</f>
        <v>54536.572</v>
      </c>
      <c r="T9" s="158">
        <f aca="true" t="shared" si="5" ref="T9:T54">S9/$S$9</f>
        <v>1</v>
      </c>
      <c r="U9" s="157">
        <f>SUM(U10:U54)</f>
        <v>23013.617</v>
      </c>
      <c r="V9" s="155">
        <f>SUM(V10:V54)</f>
        <v>23013.617000000002</v>
      </c>
      <c r="W9" s="156">
        <f>SUM(W10:W54)</f>
        <v>1861.5725999999997</v>
      </c>
      <c r="X9" s="155">
        <f>SUM(X10:X54)</f>
        <v>1861.5726</v>
      </c>
      <c r="Y9" s="154">
        <f aca="true" t="shared" si="6" ref="Y9:Y20">SUM(U9:X9)</f>
        <v>49750.379199999996</v>
      </c>
      <c r="Z9" s="153">
        <f>IF(ISERROR(S9/Y9-1),"         /0",(S9/Y9-1))</f>
        <v>0.09620414712336522</v>
      </c>
    </row>
    <row r="10" spans="1:26" ht="18.75" customHeight="1" thickTop="1">
      <c r="A10" s="700" t="s">
        <v>381</v>
      </c>
      <c r="B10" s="701" t="s">
        <v>382</v>
      </c>
      <c r="C10" s="702">
        <v>5644.655000000002</v>
      </c>
      <c r="D10" s="703">
        <v>4254.539000000002</v>
      </c>
      <c r="E10" s="704">
        <v>651.236</v>
      </c>
      <c r="F10" s="703">
        <v>423.112</v>
      </c>
      <c r="G10" s="705">
        <f t="shared" si="0"/>
        <v>10973.542000000003</v>
      </c>
      <c r="H10" s="706">
        <f t="shared" si="1"/>
        <v>0.39219173493794374</v>
      </c>
      <c r="I10" s="707">
        <v>5636.179999999997</v>
      </c>
      <c r="J10" s="703">
        <v>4335.425</v>
      </c>
      <c r="K10" s="704">
        <v>230.344</v>
      </c>
      <c r="L10" s="703">
        <v>79.25</v>
      </c>
      <c r="M10" s="705">
        <f t="shared" si="2"/>
        <v>10281.198999999995</v>
      </c>
      <c r="N10" s="708">
        <f t="shared" si="3"/>
        <v>0.06734068662614234</v>
      </c>
      <c r="O10" s="702">
        <v>11181.519999999999</v>
      </c>
      <c r="P10" s="703">
        <v>8439.042999999998</v>
      </c>
      <c r="Q10" s="704">
        <v>1286.3260000000005</v>
      </c>
      <c r="R10" s="703">
        <v>649.7029999999999</v>
      </c>
      <c r="S10" s="705">
        <f t="shared" si="4"/>
        <v>21556.591999999997</v>
      </c>
      <c r="T10" s="706">
        <f t="shared" si="5"/>
        <v>0.39526855483325934</v>
      </c>
      <c r="U10" s="707">
        <v>10858.929000000004</v>
      </c>
      <c r="V10" s="703">
        <v>8873.514999999998</v>
      </c>
      <c r="W10" s="704">
        <v>441.2339999999999</v>
      </c>
      <c r="X10" s="703">
        <v>173.50699999999998</v>
      </c>
      <c r="Y10" s="705">
        <f t="shared" si="6"/>
        <v>20347.185000000005</v>
      </c>
      <c r="Z10" s="709">
        <f aca="true" t="shared" si="7" ref="Z10:Z20">IF(ISERROR(S10/Y10-1),"         /0",IF(S10/Y10&gt;5,"  *  ",(S10/Y10-1)))</f>
        <v>0.059438541498491926</v>
      </c>
    </row>
    <row r="11" spans="1:26" ht="18.75" customHeight="1">
      <c r="A11" s="710" t="s">
        <v>383</v>
      </c>
      <c r="B11" s="711" t="s">
        <v>384</v>
      </c>
      <c r="C11" s="712">
        <v>1169.336</v>
      </c>
      <c r="D11" s="713">
        <v>1017.4740000000002</v>
      </c>
      <c r="E11" s="714">
        <v>28.776</v>
      </c>
      <c r="F11" s="713">
        <v>176.87</v>
      </c>
      <c r="G11" s="715">
        <f t="shared" si="0"/>
        <v>2392.456</v>
      </c>
      <c r="H11" s="716">
        <f>G11/$G$9</f>
        <v>0.08550579834685035</v>
      </c>
      <c r="I11" s="717">
        <v>1114.492</v>
      </c>
      <c r="J11" s="713">
        <v>1261.466</v>
      </c>
      <c r="K11" s="714">
        <v>16.069</v>
      </c>
      <c r="L11" s="713">
        <v>40.616</v>
      </c>
      <c r="M11" s="715">
        <f t="shared" si="2"/>
        <v>2432.6429999999996</v>
      </c>
      <c r="N11" s="718">
        <f t="shared" si="3"/>
        <v>-0.01651989215022487</v>
      </c>
      <c r="O11" s="712">
        <v>2390.5200000000004</v>
      </c>
      <c r="P11" s="713">
        <v>2072.117</v>
      </c>
      <c r="Q11" s="714">
        <v>60.352999999999994</v>
      </c>
      <c r="R11" s="713">
        <v>316.64900000000006</v>
      </c>
      <c r="S11" s="715">
        <f t="shared" si="4"/>
        <v>4839.639000000001</v>
      </c>
      <c r="T11" s="716">
        <f>S11/$S$9</f>
        <v>0.08874116620311231</v>
      </c>
      <c r="U11" s="717">
        <v>2368.236</v>
      </c>
      <c r="V11" s="713">
        <v>2397.561</v>
      </c>
      <c r="W11" s="714">
        <v>48.008</v>
      </c>
      <c r="X11" s="713">
        <v>66.90899999999999</v>
      </c>
      <c r="Y11" s="715">
        <f t="shared" si="6"/>
        <v>4880.714</v>
      </c>
      <c r="Z11" s="719">
        <f t="shared" si="7"/>
        <v>-0.008415776871990244</v>
      </c>
    </row>
    <row r="12" spans="1:26" ht="18.75" customHeight="1">
      <c r="A12" s="710" t="s">
        <v>385</v>
      </c>
      <c r="B12" s="711" t="s">
        <v>386</v>
      </c>
      <c r="C12" s="712">
        <v>1189.109</v>
      </c>
      <c r="D12" s="713">
        <v>1052.214</v>
      </c>
      <c r="E12" s="714">
        <v>76.42999999999999</v>
      </c>
      <c r="F12" s="713">
        <v>49.578</v>
      </c>
      <c r="G12" s="715">
        <f t="shared" si="0"/>
        <v>2367.3309999999997</v>
      </c>
      <c r="H12" s="716">
        <f t="shared" si="1"/>
        <v>0.08460783692834792</v>
      </c>
      <c r="I12" s="717">
        <v>1106.1239999999998</v>
      </c>
      <c r="J12" s="713">
        <v>883.2229999999998</v>
      </c>
      <c r="K12" s="714">
        <v>50.042</v>
      </c>
      <c r="L12" s="713">
        <v>12.175</v>
      </c>
      <c r="M12" s="715">
        <f t="shared" si="2"/>
        <v>2051.564</v>
      </c>
      <c r="N12" s="718">
        <f t="shared" si="3"/>
        <v>0.15391525684794627</v>
      </c>
      <c r="O12" s="712">
        <v>2340.7770000000005</v>
      </c>
      <c r="P12" s="713">
        <v>1989.1060000000002</v>
      </c>
      <c r="Q12" s="714">
        <v>144.945</v>
      </c>
      <c r="R12" s="713">
        <v>70.903</v>
      </c>
      <c r="S12" s="715">
        <f t="shared" si="4"/>
        <v>4545.731000000001</v>
      </c>
      <c r="T12" s="716">
        <f t="shared" si="5"/>
        <v>0.08335197525799752</v>
      </c>
      <c r="U12" s="717">
        <v>2217.9150000000004</v>
      </c>
      <c r="V12" s="713">
        <v>1619.721</v>
      </c>
      <c r="W12" s="714">
        <v>94.593</v>
      </c>
      <c r="X12" s="713">
        <v>37.99600000000001</v>
      </c>
      <c r="Y12" s="715">
        <f t="shared" si="6"/>
        <v>3970.2250000000004</v>
      </c>
      <c r="Z12" s="719">
        <f t="shared" si="7"/>
        <v>0.1449555125968931</v>
      </c>
    </row>
    <row r="13" spans="1:26" ht="18.75" customHeight="1">
      <c r="A13" s="710" t="s">
        <v>389</v>
      </c>
      <c r="B13" s="711" t="s">
        <v>390</v>
      </c>
      <c r="C13" s="712">
        <v>916.237</v>
      </c>
      <c r="D13" s="713">
        <v>1262.524</v>
      </c>
      <c r="E13" s="714">
        <v>7.085000000000001</v>
      </c>
      <c r="F13" s="713">
        <v>22.853</v>
      </c>
      <c r="G13" s="715">
        <f t="shared" si="0"/>
        <v>2208.699</v>
      </c>
      <c r="H13" s="716">
        <f t="shared" si="1"/>
        <v>0.07893836764516882</v>
      </c>
      <c r="I13" s="717">
        <v>812.6929999999999</v>
      </c>
      <c r="J13" s="713">
        <v>1077.2240000000002</v>
      </c>
      <c r="K13" s="714">
        <v>10.041</v>
      </c>
      <c r="L13" s="713">
        <v>12.056</v>
      </c>
      <c r="M13" s="715">
        <f t="shared" si="2"/>
        <v>1912.014</v>
      </c>
      <c r="N13" s="718">
        <f t="shared" si="3"/>
        <v>0.1551688429059621</v>
      </c>
      <c r="O13" s="712">
        <v>1789.2689999999996</v>
      </c>
      <c r="P13" s="713">
        <v>2546.6620000000003</v>
      </c>
      <c r="Q13" s="714">
        <v>12.970999999999997</v>
      </c>
      <c r="R13" s="713">
        <v>34.333000000000006</v>
      </c>
      <c r="S13" s="715">
        <f t="shared" si="4"/>
        <v>4383.234999999999</v>
      </c>
      <c r="T13" s="716">
        <f t="shared" si="5"/>
        <v>0.08037239671022958</v>
      </c>
      <c r="U13" s="717">
        <v>1500.108</v>
      </c>
      <c r="V13" s="713">
        <v>2081.369</v>
      </c>
      <c r="W13" s="714">
        <v>26.424999999999997</v>
      </c>
      <c r="X13" s="713">
        <v>22.825999999999997</v>
      </c>
      <c r="Y13" s="715">
        <f t="shared" si="6"/>
        <v>3630.728</v>
      </c>
      <c r="Z13" s="719">
        <f t="shared" si="7"/>
        <v>0.20726063753605306</v>
      </c>
    </row>
    <row r="14" spans="1:26" ht="18.75" customHeight="1">
      <c r="A14" s="710" t="s">
        <v>418</v>
      </c>
      <c r="B14" s="711" t="s">
        <v>419</v>
      </c>
      <c r="C14" s="712">
        <v>659.7130000000001</v>
      </c>
      <c r="D14" s="713">
        <v>321.451</v>
      </c>
      <c r="E14" s="714">
        <v>416.96099999999996</v>
      </c>
      <c r="F14" s="713">
        <v>242.12099999999998</v>
      </c>
      <c r="G14" s="715">
        <f aca="true" t="shared" si="8" ref="G14:G19">SUM(C14:F14)</f>
        <v>1640.246</v>
      </c>
      <c r="H14" s="716">
        <f aca="true" t="shared" si="9" ref="H14:H19">G14/$G$9</f>
        <v>0.05862199501902141</v>
      </c>
      <c r="I14" s="717">
        <v>867.8080000000001</v>
      </c>
      <c r="J14" s="713">
        <v>520.145</v>
      </c>
      <c r="K14" s="714">
        <v>12.871</v>
      </c>
      <c r="L14" s="713">
        <v>9.383999999999999</v>
      </c>
      <c r="M14" s="715">
        <f aca="true" t="shared" si="10" ref="M14:M19">SUM(I14:L14)</f>
        <v>1410.208</v>
      </c>
      <c r="N14" s="718">
        <f aca="true" t="shared" si="11" ref="N14:N19">IF(ISERROR(G14/M14-1),"         /0",(G14/M14-1))</f>
        <v>0.16312345412875273</v>
      </c>
      <c r="O14" s="712">
        <v>1364.877</v>
      </c>
      <c r="P14" s="713">
        <v>647.881</v>
      </c>
      <c r="Q14" s="714">
        <v>594.306</v>
      </c>
      <c r="R14" s="713">
        <v>359.02299999999997</v>
      </c>
      <c r="S14" s="715">
        <f aca="true" t="shared" si="12" ref="S14:S19">SUM(O14:R14)</f>
        <v>2966.087</v>
      </c>
      <c r="T14" s="716">
        <f aca="true" t="shared" si="13" ref="T14:T19">S14/$S$9</f>
        <v>0.05438711842761221</v>
      </c>
      <c r="U14" s="717">
        <v>1693.6180000000002</v>
      </c>
      <c r="V14" s="713">
        <v>962.357</v>
      </c>
      <c r="W14" s="714">
        <v>38.78999999999999</v>
      </c>
      <c r="X14" s="713">
        <v>13.285999999999998</v>
      </c>
      <c r="Y14" s="715">
        <f aca="true" t="shared" si="14" ref="Y14:Y19">SUM(U14:X14)</f>
        <v>2708.0510000000004</v>
      </c>
      <c r="Z14" s="719">
        <f t="shared" si="7"/>
        <v>0.095284763839381</v>
      </c>
    </row>
    <row r="15" spans="1:26" ht="18.75" customHeight="1">
      <c r="A15" s="710" t="s">
        <v>391</v>
      </c>
      <c r="B15" s="711" t="s">
        <v>392</v>
      </c>
      <c r="C15" s="712">
        <v>107.63900000000001</v>
      </c>
      <c r="D15" s="713">
        <v>985.3820000000001</v>
      </c>
      <c r="E15" s="714">
        <v>25.796</v>
      </c>
      <c r="F15" s="713">
        <v>268.717</v>
      </c>
      <c r="G15" s="715">
        <f t="shared" si="8"/>
        <v>1387.534</v>
      </c>
      <c r="H15" s="716">
        <f t="shared" si="9"/>
        <v>0.049590129307873855</v>
      </c>
      <c r="I15" s="717">
        <v>125.27600000000001</v>
      </c>
      <c r="J15" s="713">
        <v>858.506</v>
      </c>
      <c r="K15" s="714">
        <v>30.091</v>
      </c>
      <c r="L15" s="713">
        <v>168.33599999999998</v>
      </c>
      <c r="M15" s="715">
        <f t="shared" si="10"/>
        <v>1182.2089999999998</v>
      </c>
      <c r="N15" s="718">
        <f t="shared" si="11"/>
        <v>0.17367910411780008</v>
      </c>
      <c r="O15" s="712">
        <v>202.963</v>
      </c>
      <c r="P15" s="713">
        <v>1918.7399999999998</v>
      </c>
      <c r="Q15" s="714">
        <v>65.54599999999999</v>
      </c>
      <c r="R15" s="713">
        <v>603.0889999999999</v>
      </c>
      <c r="S15" s="715">
        <f t="shared" si="12"/>
        <v>2790.3379999999997</v>
      </c>
      <c r="T15" s="716">
        <f t="shared" si="13"/>
        <v>0.051164528639607194</v>
      </c>
      <c r="U15" s="717">
        <v>251.12100000000004</v>
      </c>
      <c r="V15" s="713">
        <v>1802.0040000000004</v>
      </c>
      <c r="W15" s="714">
        <v>51.42199999999998</v>
      </c>
      <c r="X15" s="713">
        <v>321.303</v>
      </c>
      <c r="Y15" s="715">
        <f t="shared" si="14"/>
        <v>2425.8500000000004</v>
      </c>
      <c r="Z15" s="719">
        <f t="shared" si="7"/>
        <v>0.15025166436506754</v>
      </c>
    </row>
    <row r="16" spans="1:26" ht="18.75" customHeight="1">
      <c r="A16" s="710" t="s">
        <v>387</v>
      </c>
      <c r="B16" s="711" t="s">
        <v>388</v>
      </c>
      <c r="C16" s="712">
        <v>224.401</v>
      </c>
      <c r="D16" s="713">
        <v>482.24299999999994</v>
      </c>
      <c r="E16" s="714">
        <v>0.9679999999999999</v>
      </c>
      <c r="F16" s="713">
        <v>2.9939999999999998</v>
      </c>
      <c r="G16" s="715">
        <f t="shared" si="8"/>
        <v>710.606</v>
      </c>
      <c r="H16" s="716">
        <f t="shared" si="9"/>
        <v>0.025396886438062784</v>
      </c>
      <c r="I16" s="717">
        <v>104.55000000000001</v>
      </c>
      <c r="J16" s="713">
        <v>434.54800000000006</v>
      </c>
      <c r="K16" s="714">
        <v>0.45899999999999996</v>
      </c>
      <c r="L16" s="713">
        <v>1.999</v>
      </c>
      <c r="M16" s="715">
        <f t="shared" si="10"/>
        <v>541.556</v>
      </c>
      <c r="N16" s="718">
        <f t="shared" si="11"/>
        <v>0.3121560835813839</v>
      </c>
      <c r="O16" s="712">
        <v>432.13800000000015</v>
      </c>
      <c r="P16" s="713">
        <v>990.564</v>
      </c>
      <c r="Q16" s="714">
        <v>3.64</v>
      </c>
      <c r="R16" s="713">
        <v>6.228999999999999</v>
      </c>
      <c r="S16" s="715">
        <f t="shared" si="12"/>
        <v>1432.5710000000004</v>
      </c>
      <c r="T16" s="716">
        <f t="shared" si="13"/>
        <v>0.02626807933582625</v>
      </c>
      <c r="U16" s="717">
        <v>533.415</v>
      </c>
      <c r="V16" s="713">
        <v>902.9270000000002</v>
      </c>
      <c r="W16" s="714">
        <v>1.268</v>
      </c>
      <c r="X16" s="713">
        <v>5.147999999999999</v>
      </c>
      <c r="Y16" s="715">
        <f t="shared" si="14"/>
        <v>1442.758</v>
      </c>
      <c r="Z16" s="719">
        <f>IF(ISERROR(S16/Y16-1),"         /0",IF(S16/Y16&gt;5,"  *  ",(S16/Y16-1)))</f>
        <v>-0.007060782196321003</v>
      </c>
    </row>
    <row r="17" spans="1:26" ht="18.75" customHeight="1">
      <c r="A17" s="710" t="s">
        <v>448</v>
      </c>
      <c r="B17" s="711" t="s">
        <v>448</v>
      </c>
      <c r="C17" s="712">
        <v>88.89699999999999</v>
      </c>
      <c r="D17" s="713">
        <v>172.031</v>
      </c>
      <c r="E17" s="714">
        <v>76.54000000000003</v>
      </c>
      <c r="F17" s="713">
        <v>330.52999999999975</v>
      </c>
      <c r="G17" s="715">
        <f t="shared" si="8"/>
        <v>667.9979999999998</v>
      </c>
      <c r="H17" s="716">
        <f t="shared" si="9"/>
        <v>0.023874086831314482</v>
      </c>
      <c r="I17" s="717">
        <v>159.398</v>
      </c>
      <c r="J17" s="713">
        <v>201.07599999999996</v>
      </c>
      <c r="K17" s="714">
        <v>52.66299999999998</v>
      </c>
      <c r="L17" s="713">
        <v>70.04160000000003</v>
      </c>
      <c r="M17" s="715">
        <f t="shared" si="10"/>
        <v>483.17859999999996</v>
      </c>
      <c r="N17" s="718">
        <f t="shared" si="11"/>
        <v>0.3825074206514938</v>
      </c>
      <c r="O17" s="712">
        <v>155.409</v>
      </c>
      <c r="P17" s="713">
        <v>347.44500000000005</v>
      </c>
      <c r="Q17" s="714">
        <v>149.37599999999995</v>
      </c>
      <c r="R17" s="713">
        <v>623.6089999999996</v>
      </c>
      <c r="S17" s="715">
        <f t="shared" si="12"/>
        <v>1275.8389999999995</v>
      </c>
      <c r="T17" s="716">
        <f t="shared" si="13"/>
        <v>0.023394191332744556</v>
      </c>
      <c r="U17" s="717">
        <v>301.072</v>
      </c>
      <c r="V17" s="713">
        <v>365.746</v>
      </c>
      <c r="W17" s="714">
        <v>69.25199999999998</v>
      </c>
      <c r="X17" s="713">
        <v>77.82760000000002</v>
      </c>
      <c r="Y17" s="715">
        <f t="shared" si="14"/>
        <v>813.8976</v>
      </c>
      <c r="Z17" s="719">
        <f>IF(ISERROR(S17/Y17-1),"         /0",IF(S17/Y17&gt;5,"  *  ",(S17/Y17-1)))</f>
        <v>0.5675669764845104</v>
      </c>
    </row>
    <row r="18" spans="1:26" ht="18.75" customHeight="1">
      <c r="A18" s="710" t="s">
        <v>399</v>
      </c>
      <c r="B18" s="711" t="s">
        <v>400</v>
      </c>
      <c r="C18" s="712">
        <v>234.703</v>
      </c>
      <c r="D18" s="713">
        <v>222.347</v>
      </c>
      <c r="E18" s="714">
        <v>52.267999999999994</v>
      </c>
      <c r="F18" s="713">
        <v>38.95600000000001</v>
      </c>
      <c r="G18" s="715">
        <f t="shared" si="8"/>
        <v>548.274</v>
      </c>
      <c r="H18" s="716">
        <f t="shared" si="9"/>
        <v>0.019595180050467398</v>
      </c>
      <c r="I18" s="717">
        <v>59.21500000000001</v>
      </c>
      <c r="J18" s="713">
        <v>24.778999999999996</v>
      </c>
      <c r="K18" s="714">
        <v>26.935000000000006</v>
      </c>
      <c r="L18" s="713">
        <v>24.965</v>
      </c>
      <c r="M18" s="715">
        <f t="shared" si="10"/>
        <v>135.894</v>
      </c>
      <c r="N18" s="718">
        <f t="shared" si="11"/>
        <v>3.034571062740077</v>
      </c>
      <c r="O18" s="712">
        <v>440.02499999999986</v>
      </c>
      <c r="P18" s="713">
        <v>456.699</v>
      </c>
      <c r="Q18" s="714">
        <v>112.87599999999999</v>
      </c>
      <c r="R18" s="713">
        <v>90.374</v>
      </c>
      <c r="S18" s="715">
        <f t="shared" si="12"/>
        <v>1099.974</v>
      </c>
      <c r="T18" s="716">
        <f t="shared" si="13"/>
        <v>0.020169474531695902</v>
      </c>
      <c r="U18" s="717">
        <v>120.34099999999995</v>
      </c>
      <c r="V18" s="713">
        <v>53.777</v>
      </c>
      <c r="W18" s="714">
        <v>66.11700000000002</v>
      </c>
      <c r="X18" s="713">
        <v>74.53900000000002</v>
      </c>
      <c r="Y18" s="715">
        <f t="shared" si="14"/>
        <v>314.774</v>
      </c>
      <c r="Z18" s="719">
        <f>IF(ISERROR(S18/Y18-1),"         /0",IF(S18/Y18&gt;5,"  *  ",(S18/Y18-1)))</f>
        <v>2.4944881089289455</v>
      </c>
    </row>
    <row r="19" spans="1:26" ht="18.75" customHeight="1">
      <c r="A19" s="710" t="s">
        <v>459</v>
      </c>
      <c r="B19" s="711" t="s">
        <v>459</v>
      </c>
      <c r="C19" s="712">
        <v>102.649</v>
      </c>
      <c r="D19" s="713">
        <v>38.592999999999996</v>
      </c>
      <c r="E19" s="714">
        <v>312.294</v>
      </c>
      <c r="F19" s="713">
        <v>41.586999999999996</v>
      </c>
      <c r="G19" s="715">
        <f t="shared" si="8"/>
        <v>495.12299999999993</v>
      </c>
      <c r="H19" s="716">
        <f t="shared" si="9"/>
        <v>0.01769557617564861</v>
      </c>
      <c r="I19" s="717">
        <v>145.334</v>
      </c>
      <c r="J19" s="713">
        <v>66.906</v>
      </c>
      <c r="K19" s="714">
        <v>66.849</v>
      </c>
      <c r="L19" s="713">
        <v>20.199</v>
      </c>
      <c r="M19" s="715">
        <f t="shared" si="10"/>
        <v>299.288</v>
      </c>
      <c r="N19" s="718">
        <f t="shared" si="11"/>
        <v>0.6543362914650768</v>
      </c>
      <c r="O19" s="712">
        <v>184.80799999999996</v>
      </c>
      <c r="P19" s="713">
        <v>64.75500000000001</v>
      </c>
      <c r="Q19" s="714">
        <v>595.803</v>
      </c>
      <c r="R19" s="713">
        <v>97.15299999999999</v>
      </c>
      <c r="S19" s="715">
        <f t="shared" si="12"/>
        <v>942.519</v>
      </c>
      <c r="T19" s="716">
        <f t="shared" si="13"/>
        <v>0.017282329369730096</v>
      </c>
      <c r="U19" s="717">
        <v>298.5849999999999</v>
      </c>
      <c r="V19" s="713">
        <v>128.15600000000003</v>
      </c>
      <c r="W19" s="714">
        <v>86.109</v>
      </c>
      <c r="X19" s="713">
        <v>23.459</v>
      </c>
      <c r="Y19" s="715">
        <f t="shared" si="14"/>
        <v>536.309</v>
      </c>
      <c r="Z19" s="719">
        <f t="shared" si="7"/>
        <v>0.7574178318842311</v>
      </c>
    </row>
    <row r="20" spans="1:26" ht="18.75" customHeight="1">
      <c r="A20" s="710" t="s">
        <v>401</v>
      </c>
      <c r="B20" s="711" t="s">
        <v>402</v>
      </c>
      <c r="C20" s="712">
        <v>198.977</v>
      </c>
      <c r="D20" s="713">
        <v>206.77900000000002</v>
      </c>
      <c r="E20" s="714">
        <v>0.38999999999999996</v>
      </c>
      <c r="F20" s="713">
        <v>1.62</v>
      </c>
      <c r="G20" s="715">
        <f t="shared" si="0"/>
        <v>407.766</v>
      </c>
      <c r="H20" s="716">
        <f t="shared" si="1"/>
        <v>0.014573458140380337</v>
      </c>
      <c r="I20" s="717">
        <v>179.66600000000003</v>
      </c>
      <c r="J20" s="713">
        <v>212.445</v>
      </c>
      <c r="K20" s="714">
        <v>7.032</v>
      </c>
      <c r="L20" s="713">
        <v>4.631</v>
      </c>
      <c r="M20" s="715">
        <f t="shared" si="2"/>
        <v>403.774</v>
      </c>
      <c r="N20" s="718">
        <f t="shared" si="3"/>
        <v>0.009886718808046036</v>
      </c>
      <c r="O20" s="712">
        <v>320.62899999999996</v>
      </c>
      <c r="P20" s="713">
        <v>400.118</v>
      </c>
      <c r="Q20" s="714">
        <v>0.9600000000000001</v>
      </c>
      <c r="R20" s="713">
        <v>2.9050000000000002</v>
      </c>
      <c r="S20" s="715">
        <f t="shared" si="4"/>
        <v>724.612</v>
      </c>
      <c r="T20" s="716">
        <f t="shared" si="5"/>
        <v>0.01328671703091276</v>
      </c>
      <c r="U20" s="717">
        <v>305.51000000000005</v>
      </c>
      <c r="V20" s="713">
        <v>373.671</v>
      </c>
      <c r="W20" s="714">
        <v>9.552999999999999</v>
      </c>
      <c r="X20" s="713">
        <v>9.213999999999999</v>
      </c>
      <c r="Y20" s="715">
        <f t="shared" si="6"/>
        <v>697.9480000000001</v>
      </c>
      <c r="Z20" s="719">
        <f t="shared" si="7"/>
        <v>0.038203419165897534</v>
      </c>
    </row>
    <row r="21" spans="1:26" ht="18.75" customHeight="1">
      <c r="A21" s="710" t="s">
        <v>393</v>
      </c>
      <c r="B21" s="711" t="s">
        <v>394</v>
      </c>
      <c r="C21" s="712">
        <v>129.167</v>
      </c>
      <c r="D21" s="713">
        <v>252.90599999999998</v>
      </c>
      <c r="E21" s="714">
        <v>11.973</v>
      </c>
      <c r="F21" s="713">
        <v>2.442</v>
      </c>
      <c r="G21" s="715">
        <f aca="true" t="shared" si="15" ref="G21:G54">SUM(C21:F21)</f>
        <v>396.488</v>
      </c>
      <c r="H21" s="716">
        <f t="shared" si="1"/>
        <v>0.014170385150216347</v>
      </c>
      <c r="I21" s="717">
        <v>89.49</v>
      </c>
      <c r="J21" s="713">
        <v>192.717</v>
      </c>
      <c r="K21" s="714">
        <v>5.465</v>
      </c>
      <c r="L21" s="713">
        <v>8.612</v>
      </c>
      <c r="M21" s="715">
        <f aca="true" t="shared" si="16" ref="M21:M54">SUM(I21:L21)</f>
        <v>296.284</v>
      </c>
      <c r="N21" s="718">
        <f aca="true" t="shared" si="17" ref="N21:N54">IF(ISERROR(G21/M21-1),"         /0",(G21/M21-1))</f>
        <v>0.3382025354052194</v>
      </c>
      <c r="O21" s="712">
        <v>222.562</v>
      </c>
      <c r="P21" s="713">
        <v>473.51099999999997</v>
      </c>
      <c r="Q21" s="714">
        <v>27.377000000000002</v>
      </c>
      <c r="R21" s="713">
        <v>10.492999999999999</v>
      </c>
      <c r="S21" s="715">
        <f aca="true" t="shared" si="18" ref="S21:S54">SUM(O21:R21)</f>
        <v>733.943</v>
      </c>
      <c r="T21" s="716">
        <f t="shared" si="5"/>
        <v>0.013457813226691255</v>
      </c>
      <c r="U21" s="717">
        <v>155.962</v>
      </c>
      <c r="V21" s="713">
        <v>379.032</v>
      </c>
      <c r="W21" s="714">
        <v>10.368999999999998</v>
      </c>
      <c r="X21" s="713">
        <v>14.875</v>
      </c>
      <c r="Y21" s="715">
        <f aca="true" t="shared" si="19" ref="Y21:Y54">SUM(U21:X21)</f>
        <v>560.2379999999999</v>
      </c>
      <c r="Z21" s="719">
        <f aca="true" t="shared" si="20" ref="Z21:Z54">IF(ISERROR(S21/Y21-1),"         /0",IF(S21/Y21&gt;5,"  *  ",(S21/Y21-1)))</f>
        <v>0.3100557263163157</v>
      </c>
    </row>
    <row r="22" spans="1:26" ht="18.75" customHeight="1">
      <c r="A22" s="710" t="s">
        <v>424</v>
      </c>
      <c r="B22" s="711" t="s">
        <v>425</v>
      </c>
      <c r="C22" s="712">
        <v>91.103</v>
      </c>
      <c r="D22" s="713">
        <v>68.367</v>
      </c>
      <c r="E22" s="714">
        <v>101.81400000000001</v>
      </c>
      <c r="F22" s="713">
        <v>90.86000000000001</v>
      </c>
      <c r="G22" s="715">
        <f t="shared" si="15"/>
        <v>352.144</v>
      </c>
      <c r="H22" s="716">
        <f t="shared" si="1"/>
        <v>0.012585541323666252</v>
      </c>
      <c r="I22" s="717">
        <v>99.27900000000001</v>
      </c>
      <c r="J22" s="713">
        <v>67.535</v>
      </c>
      <c r="K22" s="714">
        <v>100.52359999999992</v>
      </c>
      <c r="L22" s="713">
        <v>98.32499999999997</v>
      </c>
      <c r="M22" s="715">
        <f t="shared" si="16"/>
        <v>365.66259999999994</v>
      </c>
      <c r="N22" s="718">
        <f t="shared" si="17"/>
        <v>-0.03697014679652755</v>
      </c>
      <c r="O22" s="712">
        <v>173.289</v>
      </c>
      <c r="P22" s="713">
        <v>138.08999999999997</v>
      </c>
      <c r="Q22" s="714">
        <v>192.78700000000015</v>
      </c>
      <c r="R22" s="713">
        <v>162.9680000000001</v>
      </c>
      <c r="S22" s="715">
        <f t="shared" si="18"/>
        <v>667.1340000000002</v>
      </c>
      <c r="T22" s="716">
        <f t="shared" si="5"/>
        <v>0.012232782067783802</v>
      </c>
      <c r="U22" s="717">
        <v>193.94299999999996</v>
      </c>
      <c r="V22" s="713">
        <v>142.524</v>
      </c>
      <c r="W22" s="714">
        <v>191.6666000000001</v>
      </c>
      <c r="X22" s="713">
        <v>170.1980000000001</v>
      </c>
      <c r="Y22" s="715">
        <f t="shared" si="19"/>
        <v>698.3316000000002</v>
      </c>
      <c r="Z22" s="719">
        <f t="shared" si="20"/>
        <v>-0.044674478428299635</v>
      </c>
    </row>
    <row r="23" spans="1:26" ht="18.75" customHeight="1">
      <c r="A23" s="710" t="s">
        <v>397</v>
      </c>
      <c r="B23" s="711" t="s">
        <v>398</v>
      </c>
      <c r="C23" s="712">
        <v>160.712</v>
      </c>
      <c r="D23" s="713">
        <v>163.977</v>
      </c>
      <c r="E23" s="714">
        <v>20.577</v>
      </c>
      <c r="F23" s="713">
        <v>2.211</v>
      </c>
      <c r="G23" s="715">
        <f>SUM(C23:F23)</f>
        <v>347.477</v>
      </c>
      <c r="H23" s="716">
        <f>G23/$G$9</f>
        <v>0.012418743873311992</v>
      </c>
      <c r="I23" s="717">
        <v>152.276</v>
      </c>
      <c r="J23" s="713">
        <v>127.37400000000001</v>
      </c>
      <c r="K23" s="714">
        <v>14.245</v>
      </c>
      <c r="L23" s="713">
        <v>2.9</v>
      </c>
      <c r="M23" s="715">
        <f>SUM(I23:L23)</f>
        <v>296.795</v>
      </c>
      <c r="N23" s="718">
        <f>IF(ISERROR(G23/M23-1),"         /0",(G23/M23-1))</f>
        <v>0.17076433228322574</v>
      </c>
      <c r="O23" s="712">
        <v>365.316</v>
      </c>
      <c r="P23" s="713">
        <v>301.23999999999995</v>
      </c>
      <c r="Q23" s="714">
        <v>29.843</v>
      </c>
      <c r="R23" s="713">
        <v>4.868999999999999</v>
      </c>
      <c r="S23" s="715">
        <f>SUM(O23:R23)</f>
        <v>701.2679999999999</v>
      </c>
      <c r="T23" s="716">
        <f>S23/$S$9</f>
        <v>0.01285867399219738</v>
      </c>
      <c r="U23" s="717">
        <v>282.82500000000005</v>
      </c>
      <c r="V23" s="713">
        <v>244.46999999999997</v>
      </c>
      <c r="W23" s="714">
        <v>26.185000000000002</v>
      </c>
      <c r="X23" s="713">
        <v>10.192</v>
      </c>
      <c r="Y23" s="715">
        <f>SUM(U23:X23)</f>
        <v>563.672</v>
      </c>
      <c r="Z23" s="719">
        <f>IF(ISERROR(S23/Y23-1),"         /0",IF(S23/Y23&gt;5,"  *  ",(S23/Y23-1)))</f>
        <v>0.2441065016534436</v>
      </c>
    </row>
    <row r="24" spans="1:26" ht="18.75" customHeight="1">
      <c r="A24" s="710" t="s">
        <v>395</v>
      </c>
      <c r="B24" s="711" t="s">
        <v>396</v>
      </c>
      <c r="C24" s="712">
        <v>153.71599999999998</v>
      </c>
      <c r="D24" s="713">
        <v>130.662</v>
      </c>
      <c r="E24" s="714">
        <v>0.143</v>
      </c>
      <c r="F24" s="713">
        <v>0.30900000000000005</v>
      </c>
      <c r="G24" s="715">
        <f>SUM(C24:F24)</f>
        <v>284.83</v>
      </c>
      <c r="H24" s="716">
        <f>G24/$G$9</f>
        <v>0.010179755256996735</v>
      </c>
      <c r="I24" s="717">
        <v>139.43</v>
      </c>
      <c r="J24" s="713">
        <v>99.772</v>
      </c>
      <c r="K24" s="714">
        <v>0.12300000000000001</v>
      </c>
      <c r="L24" s="713">
        <v>0.09</v>
      </c>
      <c r="M24" s="715">
        <f>SUM(I24:L24)</f>
        <v>239.415</v>
      </c>
      <c r="N24" s="718">
        <f>IF(ISERROR(G24/M24-1),"         /0",(G24/M24-1))</f>
        <v>0.18969153979491682</v>
      </c>
      <c r="O24" s="712">
        <v>339.08000000000004</v>
      </c>
      <c r="P24" s="713">
        <v>275.85</v>
      </c>
      <c r="Q24" s="714">
        <v>1.1250000000000002</v>
      </c>
      <c r="R24" s="713">
        <v>2.073</v>
      </c>
      <c r="S24" s="715">
        <f>SUM(O24:R24)</f>
        <v>618.128</v>
      </c>
      <c r="T24" s="716">
        <f>S24/$S$9</f>
        <v>0.011334192402118711</v>
      </c>
      <c r="U24" s="717">
        <v>287.373</v>
      </c>
      <c r="V24" s="713">
        <v>220.23399999999998</v>
      </c>
      <c r="W24" s="714">
        <v>0.263</v>
      </c>
      <c r="X24" s="713">
        <v>1.0999999999999999</v>
      </c>
      <c r="Y24" s="715">
        <f>SUM(U24:X24)</f>
        <v>508.96999999999997</v>
      </c>
      <c r="Z24" s="719">
        <f>IF(ISERROR(S24/Y24-1),"         /0",IF(S24/Y24&gt;5,"  *  ",(S24/Y24-1)))</f>
        <v>0.21446843625361045</v>
      </c>
    </row>
    <row r="25" spans="1:26" ht="18.75" customHeight="1">
      <c r="A25" s="710" t="s">
        <v>405</v>
      </c>
      <c r="B25" s="711" t="s">
        <v>405</v>
      </c>
      <c r="C25" s="712">
        <v>124.151</v>
      </c>
      <c r="D25" s="713">
        <v>136.066</v>
      </c>
      <c r="E25" s="714">
        <v>4.631</v>
      </c>
      <c r="F25" s="713">
        <v>4.342999999999999</v>
      </c>
      <c r="G25" s="715">
        <f>SUM(C25:F25)</f>
        <v>269.191</v>
      </c>
      <c r="H25" s="716">
        <f>G25/$G$9</f>
        <v>0.00962082118241129</v>
      </c>
      <c r="I25" s="717">
        <v>78.112</v>
      </c>
      <c r="J25" s="713">
        <v>87.326</v>
      </c>
      <c r="K25" s="714">
        <v>6.381</v>
      </c>
      <c r="L25" s="713">
        <v>6.794</v>
      </c>
      <c r="M25" s="715">
        <f>SUM(I25:L25)</f>
        <v>178.613</v>
      </c>
      <c r="N25" s="718">
        <f>IF(ISERROR(G25/M25-1),"         /0",(G25/M25-1))</f>
        <v>0.5071187427566861</v>
      </c>
      <c r="O25" s="712">
        <v>220.00600000000003</v>
      </c>
      <c r="P25" s="713">
        <v>250.097</v>
      </c>
      <c r="Q25" s="714">
        <v>8.479</v>
      </c>
      <c r="R25" s="713">
        <v>8.697000000000003</v>
      </c>
      <c r="S25" s="715">
        <f>SUM(O25:R25)</f>
        <v>487.27900000000005</v>
      </c>
      <c r="T25" s="716">
        <f>S25/$S$9</f>
        <v>0.008934903352561288</v>
      </c>
      <c r="U25" s="717">
        <v>228.73900000000006</v>
      </c>
      <c r="V25" s="713">
        <v>254.08599999999996</v>
      </c>
      <c r="W25" s="714">
        <v>17.16</v>
      </c>
      <c r="X25" s="713">
        <v>14.957000000000003</v>
      </c>
      <c r="Y25" s="715">
        <f>SUM(U25:X25)</f>
        <v>514.9420000000001</v>
      </c>
      <c r="Z25" s="719">
        <f>IF(ISERROR(S25/Y25-1),"         /0",IF(S25/Y25&gt;5,"  *  ",(S25/Y25-1)))</f>
        <v>-0.05372061319527255</v>
      </c>
    </row>
    <row r="26" spans="1:26" ht="18.75" customHeight="1">
      <c r="A26" s="710" t="s">
        <v>446</v>
      </c>
      <c r="B26" s="711" t="s">
        <v>447</v>
      </c>
      <c r="C26" s="712">
        <v>140.73100000000002</v>
      </c>
      <c r="D26" s="713">
        <v>107.98400000000001</v>
      </c>
      <c r="E26" s="714">
        <v>9.843</v>
      </c>
      <c r="F26" s="713">
        <v>9.159</v>
      </c>
      <c r="G26" s="715">
        <f>SUM(C26:F26)</f>
        <v>267.71700000000004</v>
      </c>
      <c r="H26" s="716">
        <f>G26/$G$9</f>
        <v>0.009568140779192486</v>
      </c>
      <c r="I26" s="717">
        <v>49.986999999999995</v>
      </c>
      <c r="J26" s="713">
        <v>69.85</v>
      </c>
      <c r="K26" s="714">
        <v>5.02</v>
      </c>
      <c r="L26" s="713">
        <v>5.893</v>
      </c>
      <c r="M26" s="715">
        <f>SUM(I26:L26)</f>
        <v>130.74999999999997</v>
      </c>
      <c r="N26" s="718">
        <f>IF(ISERROR(G26/M26-1),"         /0",(G26/M26-1))</f>
        <v>1.0475487571701727</v>
      </c>
      <c r="O26" s="712">
        <v>223.735</v>
      </c>
      <c r="P26" s="713">
        <v>179.012</v>
      </c>
      <c r="Q26" s="714">
        <v>19.325</v>
      </c>
      <c r="R26" s="713">
        <v>21.594</v>
      </c>
      <c r="S26" s="715">
        <f>SUM(O26:R26)</f>
        <v>443.666</v>
      </c>
      <c r="T26" s="716">
        <f>S26/$S$9</f>
        <v>0.008135201457106618</v>
      </c>
      <c r="U26" s="717">
        <v>98.411</v>
      </c>
      <c r="V26" s="713">
        <v>122.68799999999999</v>
      </c>
      <c r="W26" s="714">
        <v>11.61</v>
      </c>
      <c r="X26" s="713">
        <v>12.982999999999999</v>
      </c>
      <c r="Y26" s="715">
        <f>SUM(U26:X26)</f>
        <v>245.692</v>
      </c>
      <c r="Z26" s="719">
        <f>IF(ISERROR(S26/Y26-1),"         /0",IF(S26/Y26&gt;5,"  *  ",(S26/Y26-1)))</f>
        <v>0.8057812220178109</v>
      </c>
    </row>
    <row r="27" spans="1:26" ht="18.75" customHeight="1">
      <c r="A27" s="710" t="s">
        <v>403</v>
      </c>
      <c r="B27" s="711" t="s">
        <v>404</v>
      </c>
      <c r="C27" s="712">
        <v>36.206</v>
      </c>
      <c r="D27" s="713">
        <v>140.077</v>
      </c>
      <c r="E27" s="714">
        <v>3.328</v>
      </c>
      <c r="F27" s="713">
        <v>2.9679999999999995</v>
      </c>
      <c r="G27" s="715">
        <f t="shared" si="15"/>
        <v>182.579</v>
      </c>
      <c r="H27" s="716">
        <f t="shared" si="1"/>
        <v>0.0065253292668160205</v>
      </c>
      <c r="I27" s="717">
        <v>33.532</v>
      </c>
      <c r="J27" s="713">
        <v>107.22800000000001</v>
      </c>
      <c r="K27" s="714">
        <v>2.983</v>
      </c>
      <c r="L27" s="713">
        <v>5.928000000000001</v>
      </c>
      <c r="M27" s="715">
        <f t="shared" si="16"/>
        <v>149.671</v>
      </c>
      <c r="N27" s="718">
        <f t="shared" si="17"/>
        <v>0.21986891248137597</v>
      </c>
      <c r="O27" s="712">
        <v>73.821</v>
      </c>
      <c r="P27" s="713">
        <v>264.506</v>
      </c>
      <c r="Q27" s="714">
        <v>3.8729999999999998</v>
      </c>
      <c r="R27" s="713">
        <v>6.082999999999999</v>
      </c>
      <c r="S27" s="715">
        <f t="shared" si="18"/>
        <v>348.283</v>
      </c>
      <c r="T27" s="716">
        <f t="shared" si="5"/>
        <v>0.006386228309326079</v>
      </c>
      <c r="U27" s="717">
        <v>68.636</v>
      </c>
      <c r="V27" s="713">
        <v>207.608</v>
      </c>
      <c r="W27" s="714">
        <v>5.819999999999999</v>
      </c>
      <c r="X27" s="713">
        <v>8.885</v>
      </c>
      <c r="Y27" s="715">
        <f t="shared" si="19"/>
        <v>290.949</v>
      </c>
      <c r="Z27" s="719">
        <f t="shared" si="20"/>
        <v>0.19705859102454393</v>
      </c>
    </row>
    <row r="28" spans="1:26" ht="18.75" customHeight="1">
      <c r="A28" s="710" t="s">
        <v>457</v>
      </c>
      <c r="B28" s="711" t="s">
        <v>458</v>
      </c>
      <c r="C28" s="712">
        <v>64.72099999999999</v>
      </c>
      <c r="D28" s="713">
        <v>85.35700000000001</v>
      </c>
      <c r="E28" s="714">
        <v>9.223999999999998</v>
      </c>
      <c r="F28" s="713">
        <v>7.756999999999999</v>
      </c>
      <c r="G28" s="715">
        <f t="shared" si="15"/>
        <v>167.059</v>
      </c>
      <c r="H28" s="716">
        <f t="shared" si="1"/>
        <v>0.005970648223426667</v>
      </c>
      <c r="I28" s="717">
        <v>110.27</v>
      </c>
      <c r="J28" s="713">
        <v>140.728</v>
      </c>
      <c r="K28" s="714">
        <v>3.7049999999999996</v>
      </c>
      <c r="L28" s="713">
        <v>4.553</v>
      </c>
      <c r="M28" s="715">
        <f t="shared" si="16"/>
        <v>259.25600000000003</v>
      </c>
      <c r="N28" s="718" t="s">
        <v>48</v>
      </c>
      <c r="O28" s="712">
        <v>115.786</v>
      </c>
      <c r="P28" s="713">
        <v>159.08599999999998</v>
      </c>
      <c r="Q28" s="714">
        <v>17.619</v>
      </c>
      <c r="R28" s="713">
        <v>28.001</v>
      </c>
      <c r="S28" s="715">
        <f t="shared" si="18"/>
        <v>320.49199999999996</v>
      </c>
      <c r="T28" s="716">
        <f t="shared" si="5"/>
        <v>0.00587664365849764</v>
      </c>
      <c r="U28" s="717">
        <v>196.32599999999996</v>
      </c>
      <c r="V28" s="713">
        <v>252.924</v>
      </c>
      <c r="W28" s="714">
        <v>7.576999999999999</v>
      </c>
      <c r="X28" s="713">
        <v>9.802</v>
      </c>
      <c r="Y28" s="715">
        <f t="shared" si="19"/>
        <v>466.629</v>
      </c>
      <c r="Z28" s="719">
        <f t="shared" si="20"/>
        <v>-0.3131759920622166</v>
      </c>
    </row>
    <row r="29" spans="1:26" ht="18.75" customHeight="1">
      <c r="A29" s="710" t="s">
        <v>414</v>
      </c>
      <c r="B29" s="711" t="s">
        <v>415</v>
      </c>
      <c r="C29" s="712">
        <v>35.082</v>
      </c>
      <c r="D29" s="713">
        <v>127.705</v>
      </c>
      <c r="E29" s="714">
        <v>0.183</v>
      </c>
      <c r="F29" s="713">
        <v>0.195</v>
      </c>
      <c r="G29" s="715">
        <f t="shared" si="15"/>
        <v>163.165</v>
      </c>
      <c r="H29" s="716">
        <f t="shared" si="1"/>
        <v>0.005831477605968024</v>
      </c>
      <c r="I29" s="717">
        <v>51.12199999999999</v>
      </c>
      <c r="J29" s="713">
        <v>102.52999999999999</v>
      </c>
      <c r="K29" s="714">
        <v>1.732</v>
      </c>
      <c r="L29" s="713">
        <v>4.224</v>
      </c>
      <c r="M29" s="715">
        <f t="shared" si="16"/>
        <v>159.60799999999998</v>
      </c>
      <c r="N29" s="718">
        <f t="shared" si="17"/>
        <v>0.02228585033331676</v>
      </c>
      <c r="O29" s="712">
        <v>71.05100000000002</v>
      </c>
      <c r="P29" s="713">
        <v>235.868</v>
      </c>
      <c r="Q29" s="714">
        <v>0.23299999999999998</v>
      </c>
      <c r="R29" s="713">
        <v>0.24500000000000002</v>
      </c>
      <c r="S29" s="715">
        <f t="shared" si="18"/>
        <v>307.397</v>
      </c>
      <c r="T29" s="716">
        <f t="shared" si="5"/>
        <v>0.005636529556716546</v>
      </c>
      <c r="U29" s="717">
        <v>103.23299999999999</v>
      </c>
      <c r="V29" s="713">
        <v>177.341</v>
      </c>
      <c r="W29" s="714">
        <v>2.741</v>
      </c>
      <c r="X29" s="713">
        <v>7.089</v>
      </c>
      <c r="Y29" s="715">
        <f t="shared" si="19"/>
        <v>290.404</v>
      </c>
      <c r="Z29" s="719">
        <f t="shared" si="20"/>
        <v>0.05851503422817861</v>
      </c>
    </row>
    <row r="30" spans="1:26" ht="18.75" customHeight="1">
      <c r="A30" s="710" t="s">
        <v>481</v>
      </c>
      <c r="B30" s="711" t="s">
        <v>482</v>
      </c>
      <c r="C30" s="712">
        <v>26.9</v>
      </c>
      <c r="D30" s="713">
        <v>25.9</v>
      </c>
      <c r="E30" s="714">
        <v>53.41799999999999</v>
      </c>
      <c r="F30" s="713">
        <v>38.466</v>
      </c>
      <c r="G30" s="715">
        <f t="shared" si="15"/>
        <v>144.684</v>
      </c>
      <c r="H30" s="716">
        <f t="shared" si="1"/>
        <v>0.0051709711392877</v>
      </c>
      <c r="I30" s="717">
        <v>21.8</v>
      </c>
      <c r="J30" s="713">
        <v>21.799999999999997</v>
      </c>
      <c r="K30" s="714">
        <v>33.788999999999994</v>
      </c>
      <c r="L30" s="713">
        <v>27.025000000000002</v>
      </c>
      <c r="M30" s="715">
        <f t="shared" si="16"/>
        <v>104.41399999999999</v>
      </c>
      <c r="N30" s="718">
        <f t="shared" si="17"/>
        <v>0.3856762503112612</v>
      </c>
      <c r="O30" s="712">
        <v>61.10000000000001</v>
      </c>
      <c r="P30" s="713">
        <v>60.199999999999996</v>
      </c>
      <c r="Q30" s="714">
        <v>88.019</v>
      </c>
      <c r="R30" s="713">
        <v>65.57</v>
      </c>
      <c r="S30" s="715">
        <f t="shared" si="18"/>
        <v>274.889</v>
      </c>
      <c r="T30" s="716">
        <f t="shared" si="5"/>
        <v>0.005040452487552757</v>
      </c>
      <c r="U30" s="717">
        <v>39.3</v>
      </c>
      <c r="V30" s="713">
        <v>38.900000000000006</v>
      </c>
      <c r="W30" s="714">
        <v>57.699</v>
      </c>
      <c r="X30" s="713">
        <v>54.5</v>
      </c>
      <c r="Y30" s="715">
        <f t="shared" si="19"/>
        <v>190.399</v>
      </c>
      <c r="Z30" s="719">
        <f t="shared" si="20"/>
        <v>0.4437523306319886</v>
      </c>
    </row>
    <row r="31" spans="1:26" ht="18.75" customHeight="1">
      <c r="A31" s="710" t="s">
        <v>457</v>
      </c>
      <c r="B31" s="711" t="s">
        <v>457</v>
      </c>
      <c r="C31" s="712">
        <v>0</v>
      </c>
      <c r="D31" s="713">
        <v>0</v>
      </c>
      <c r="E31" s="714">
        <v>52.836</v>
      </c>
      <c r="F31" s="713">
        <v>85.033</v>
      </c>
      <c r="G31" s="715">
        <f t="shared" si="15"/>
        <v>137.869</v>
      </c>
      <c r="H31" s="716">
        <f t="shared" si="1"/>
        <v>0.0049274046888561004</v>
      </c>
      <c r="I31" s="717"/>
      <c r="J31" s="713"/>
      <c r="K31" s="714">
        <v>18.8</v>
      </c>
      <c r="L31" s="713">
        <v>23.613000000000003</v>
      </c>
      <c r="M31" s="715">
        <f t="shared" si="16"/>
        <v>42.413000000000004</v>
      </c>
      <c r="N31" s="718">
        <f t="shared" si="17"/>
        <v>2.250630702850541</v>
      </c>
      <c r="O31" s="712"/>
      <c r="P31" s="713"/>
      <c r="Q31" s="714">
        <v>80.305</v>
      </c>
      <c r="R31" s="713">
        <v>146.991</v>
      </c>
      <c r="S31" s="715">
        <f t="shared" si="18"/>
        <v>227.29600000000002</v>
      </c>
      <c r="T31" s="716">
        <f t="shared" si="5"/>
        <v>0.004167772041117656</v>
      </c>
      <c r="U31" s="717"/>
      <c r="V31" s="713"/>
      <c r="W31" s="714">
        <v>27.200000000000003</v>
      </c>
      <c r="X31" s="713">
        <v>34.413</v>
      </c>
      <c r="Y31" s="715">
        <f t="shared" si="19"/>
        <v>61.613</v>
      </c>
      <c r="Z31" s="719">
        <f t="shared" si="20"/>
        <v>2.6890915878142603</v>
      </c>
    </row>
    <row r="32" spans="1:26" ht="18.75" customHeight="1">
      <c r="A32" s="710" t="s">
        <v>408</v>
      </c>
      <c r="B32" s="711" t="s">
        <v>409</v>
      </c>
      <c r="C32" s="712">
        <v>26.387999999999998</v>
      </c>
      <c r="D32" s="713">
        <v>84.057</v>
      </c>
      <c r="E32" s="714">
        <v>0.137</v>
      </c>
      <c r="F32" s="713">
        <v>0.38</v>
      </c>
      <c r="G32" s="715">
        <f t="shared" si="15"/>
        <v>110.96199999999999</v>
      </c>
      <c r="H32" s="716">
        <f t="shared" si="1"/>
        <v>0.00396575502168617</v>
      </c>
      <c r="I32" s="717">
        <v>28.947000000000003</v>
      </c>
      <c r="J32" s="713">
        <v>70.706</v>
      </c>
      <c r="K32" s="714">
        <v>0.665</v>
      </c>
      <c r="L32" s="713">
        <v>0.494</v>
      </c>
      <c r="M32" s="715">
        <f t="shared" si="16"/>
        <v>100.81200000000001</v>
      </c>
      <c r="N32" s="718">
        <f t="shared" si="17"/>
        <v>0.10068245843748747</v>
      </c>
      <c r="O32" s="712">
        <v>50.068</v>
      </c>
      <c r="P32" s="713">
        <v>163.436</v>
      </c>
      <c r="Q32" s="714">
        <v>0.401</v>
      </c>
      <c r="R32" s="713">
        <v>0.661</v>
      </c>
      <c r="S32" s="715">
        <f t="shared" si="18"/>
        <v>214.56600000000003</v>
      </c>
      <c r="T32" s="716">
        <f t="shared" si="5"/>
        <v>0.003934350695896325</v>
      </c>
      <c r="U32" s="717">
        <v>54.19300000000001</v>
      </c>
      <c r="V32" s="713">
        <v>131.83300000000003</v>
      </c>
      <c r="W32" s="714">
        <v>1.9080000000000001</v>
      </c>
      <c r="X32" s="713">
        <v>2.073</v>
      </c>
      <c r="Y32" s="715">
        <f t="shared" si="19"/>
        <v>190.00700000000003</v>
      </c>
      <c r="Z32" s="719">
        <f t="shared" si="20"/>
        <v>0.1292531327793187</v>
      </c>
    </row>
    <row r="33" spans="1:26" ht="18.75" customHeight="1">
      <c r="A33" s="710" t="s">
        <v>432</v>
      </c>
      <c r="B33" s="711" t="s">
        <v>433</v>
      </c>
      <c r="C33" s="712">
        <v>10.424</v>
      </c>
      <c r="D33" s="713">
        <v>52.834</v>
      </c>
      <c r="E33" s="714">
        <v>33.466</v>
      </c>
      <c r="F33" s="713">
        <v>4.493</v>
      </c>
      <c r="G33" s="715">
        <f t="shared" si="15"/>
        <v>101.217</v>
      </c>
      <c r="H33" s="716">
        <f t="shared" si="1"/>
        <v>0.003617471080460059</v>
      </c>
      <c r="I33" s="717">
        <v>37.093</v>
      </c>
      <c r="J33" s="713">
        <v>63.169000000000004</v>
      </c>
      <c r="K33" s="714">
        <v>1.09</v>
      </c>
      <c r="L33" s="713">
        <v>2.1189999999999998</v>
      </c>
      <c r="M33" s="715">
        <f t="shared" si="16"/>
        <v>103.471</v>
      </c>
      <c r="N33" s="718">
        <f t="shared" si="17"/>
        <v>-0.021783881474036204</v>
      </c>
      <c r="O33" s="712">
        <v>23.630000000000003</v>
      </c>
      <c r="P33" s="713">
        <v>95.828</v>
      </c>
      <c r="Q33" s="714">
        <v>103.00299999999999</v>
      </c>
      <c r="R33" s="713">
        <v>19.041999999999998</v>
      </c>
      <c r="S33" s="715">
        <f t="shared" si="18"/>
        <v>241.503</v>
      </c>
      <c r="T33" s="716">
        <f t="shared" si="5"/>
        <v>0.004428276130006851</v>
      </c>
      <c r="U33" s="717">
        <v>104.049</v>
      </c>
      <c r="V33" s="713">
        <v>120.03699999999999</v>
      </c>
      <c r="W33" s="714">
        <v>3.0020000000000002</v>
      </c>
      <c r="X33" s="713">
        <v>4.034999999999999</v>
      </c>
      <c r="Y33" s="715">
        <f t="shared" si="19"/>
        <v>231.12300000000002</v>
      </c>
      <c r="Z33" s="719">
        <f t="shared" si="20"/>
        <v>0.04491115120520228</v>
      </c>
    </row>
    <row r="34" spans="1:26" ht="18.75" customHeight="1">
      <c r="A34" s="710" t="s">
        <v>446</v>
      </c>
      <c r="B34" s="711" t="s">
        <v>468</v>
      </c>
      <c r="C34" s="712">
        <v>23.139999999999997</v>
      </c>
      <c r="D34" s="713">
        <v>4.720000000000001</v>
      </c>
      <c r="E34" s="714">
        <v>30.939000000000004</v>
      </c>
      <c r="F34" s="713">
        <v>35.677</v>
      </c>
      <c r="G34" s="715">
        <f t="shared" si="15"/>
        <v>94.476</v>
      </c>
      <c r="H34" s="716">
        <f t="shared" si="1"/>
        <v>0.003376549372116784</v>
      </c>
      <c r="I34" s="717">
        <v>35.02</v>
      </c>
      <c r="J34" s="713">
        <v>13.27</v>
      </c>
      <c r="K34" s="714">
        <v>29.165999999999997</v>
      </c>
      <c r="L34" s="713">
        <v>24.565000000000005</v>
      </c>
      <c r="M34" s="715">
        <f t="shared" si="16"/>
        <v>102.02100000000002</v>
      </c>
      <c r="N34" s="718">
        <f t="shared" si="17"/>
        <v>-0.07395536213132603</v>
      </c>
      <c r="O34" s="712">
        <v>23.139999999999997</v>
      </c>
      <c r="P34" s="713">
        <v>4.720000000000001</v>
      </c>
      <c r="Q34" s="714">
        <v>63.321</v>
      </c>
      <c r="R34" s="713">
        <v>75.23899999999999</v>
      </c>
      <c r="S34" s="715">
        <f t="shared" si="18"/>
        <v>166.42</v>
      </c>
      <c r="T34" s="716">
        <f t="shared" si="5"/>
        <v>0.003051530264865199</v>
      </c>
      <c r="U34" s="717">
        <v>59.949999999999996</v>
      </c>
      <c r="V34" s="713">
        <v>25.77</v>
      </c>
      <c r="W34" s="714">
        <v>53.12599999999999</v>
      </c>
      <c r="X34" s="713">
        <v>52.471999999999994</v>
      </c>
      <c r="Y34" s="715">
        <f t="shared" si="19"/>
        <v>191.31799999999998</v>
      </c>
      <c r="Z34" s="719">
        <f t="shared" si="20"/>
        <v>-0.13013934914644731</v>
      </c>
    </row>
    <row r="35" spans="1:26" ht="18.75" customHeight="1">
      <c r="A35" s="710" t="s">
        <v>483</v>
      </c>
      <c r="B35" s="711" t="s">
        <v>483</v>
      </c>
      <c r="C35" s="712">
        <v>0</v>
      </c>
      <c r="D35" s="713">
        <v>82.36</v>
      </c>
      <c r="E35" s="714">
        <v>0</v>
      </c>
      <c r="F35" s="713">
        <v>0</v>
      </c>
      <c r="G35" s="715">
        <f t="shared" si="15"/>
        <v>82.36</v>
      </c>
      <c r="H35" s="716">
        <f t="shared" si="1"/>
        <v>0.0029435264647904055</v>
      </c>
      <c r="I35" s="717">
        <v>0</v>
      </c>
      <c r="J35" s="713">
        <v>79.47</v>
      </c>
      <c r="K35" s="714"/>
      <c r="L35" s="713"/>
      <c r="M35" s="715">
        <f t="shared" si="16"/>
        <v>79.47</v>
      </c>
      <c r="N35" s="718" t="s">
        <v>48</v>
      </c>
      <c r="O35" s="712">
        <v>0</v>
      </c>
      <c r="P35" s="713">
        <v>111.47</v>
      </c>
      <c r="Q35" s="714"/>
      <c r="R35" s="713"/>
      <c r="S35" s="715">
        <f t="shared" si="18"/>
        <v>111.47</v>
      </c>
      <c r="T35" s="716">
        <f t="shared" si="5"/>
        <v>0.0020439495170323503</v>
      </c>
      <c r="U35" s="717">
        <v>0.4</v>
      </c>
      <c r="V35" s="713">
        <v>146.94</v>
      </c>
      <c r="W35" s="714"/>
      <c r="X35" s="713"/>
      <c r="Y35" s="715">
        <f t="shared" si="19"/>
        <v>147.34</v>
      </c>
      <c r="Z35" s="719">
        <f t="shared" si="20"/>
        <v>-0.24345052260078737</v>
      </c>
    </row>
    <row r="36" spans="1:26" ht="18.75" customHeight="1">
      <c r="A36" s="710" t="s">
        <v>484</v>
      </c>
      <c r="B36" s="711" t="s">
        <v>484</v>
      </c>
      <c r="C36" s="712">
        <v>27.209999999999997</v>
      </c>
      <c r="D36" s="713">
        <v>52.14</v>
      </c>
      <c r="E36" s="714">
        <v>0.39</v>
      </c>
      <c r="F36" s="713">
        <v>0.52</v>
      </c>
      <c r="G36" s="715">
        <f t="shared" si="15"/>
        <v>80.25999999999999</v>
      </c>
      <c r="H36" s="716">
        <f t="shared" si="1"/>
        <v>0.0028684729730946807</v>
      </c>
      <c r="I36" s="717">
        <v>28.200000000000003</v>
      </c>
      <c r="J36" s="713">
        <v>56.31</v>
      </c>
      <c r="K36" s="714">
        <v>1.0979999999999999</v>
      </c>
      <c r="L36" s="713">
        <v>7.373</v>
      </c>
      <c r="M36" s="715">
        <f t="shared" si="16"/>
        <v>92.98100000000001</v>
      </c>
      <c r="N36" s="718">
        <f t="shared" si="17"/>
        <v>-0.13681289725857992</v>
      </c>
      <c r="O36" s="712">
        <v>45.58</v>
      </c>
      <c r="P36" s="713">
        <v>86.52</v>
      </c>
      <c r="Q36" s="714">
        <v>0.56</v>
      </c>
      <c r="R36" s="713">
        <v>0.5700000000000001</v>
      </c>
      <c r="S36" s="715">
        <f t="shared" si="18"/>
        <v>133.23</v>
      </c>
      <c r="T36" s="716">
        <f t="shared" si="5"/>
        <v>0.00244294782591029</v>
      </c>
      <c r="U36" s="717">
        <v>49.9</v>
      </c>
      <c r="V36" s="713">
        <v>101.16</v>
      </c>
      <c r="W36" s="714">
        <v>2.9030000000000005</v>
      </c>
      <c r="X36" s="713">
        <v>9.998</v>
      </c>
      <c r="Y36" s="715">
        <f t="shared" si="19"/>
        <v>163.96099999999998</v>
      </c>
      <c r="Z36" s="719">
        <f t="shared" si="20"/>
        <v>-0.18742871780484383</v>
      </c>
    </row>
    <row r="37" spans="1:26" ht="18.75" customHeight="1">
      <c r="A37" s="710" t="s">
        <v>436</v>
      </c>
      <c r="B37" s="711" t="s">
        <v>437</v>
      </c>
      <c r="C37" s="712">
        <v>71.16900000000001</v>
      </c>
      <c r="D37" s="713">
        <v>2.1159999999999997</v>
      </c>
      <c r="E37" s="714">
        <v>0.6</v>
      </c>
      <c r="F37" s="713">
        <v>0.66</v>
      </c>
      <c r="G37" s="715">
        <f>SUM(C37:F37)</f>
        <v>74.545</v>
      </c>
      <c r="H37" s="716">
        <f>G37/$G$9</f>
        <v>0.00266422025640846</v>
      </c>
      <c r="I37" s="717">
        <v>83.32499999999999</v>
      </c>
      <c r="J37" s="713">
        <v>5.183999999999999</v>
      </c>
      <c r="K37" s="714">
        <v>0.31</v>
      </c>
      <c r="L37" s="713">
        <v>0</v>
      </c>
      <c r="M37" s="715">
        <f>SUM(I37:L37)</f>
        <v>88.81899999999999</v>
      </c>
      <c r="N37" s="718">
        <f>IF(ISERROR(G37/M37-1),"         /0",(G37/M37-1))</f>
        <v>-0.1607088573390827</v>
      </c>
      <c r="O37" s="712">
        <v>98.736</v>
      </c>
      <c r="P37" s="713">
        <v>5.473999999999999</v>
      </c>
      <c r="Q37" s="714">
        <v>2.4</v>
      </c>
      <c r="R37" s="713">
        <v>3.2600000000000002</v>
      </c>
      <c r="S37" s="715">
        <f>SUM(O37:R37)</f>
        <v>109.87000000000002</v>
      </c>
      <c r="T37" s="716">
        <f>S37/$S$9</f>
        <v>0.0020146114060854434</v>
      </c>
      <c r="U37" s="717">
        <v>153.118</v>
      </c>
      <c r="V37" s="713">
        <v>16.086</v>
      </c>
      <c r="W37" s="714">
        <v>0.31</v>
      </c>
      <c r="X37" s="713">
        <v>0</v>
      </c>
      <c r="Y37" s="715">
        <f>SUM(U37:X37)</f>
        <v>169.514</v>
      </c>
      <c r="Z37" s="719">
        <f>IF(ISERROR(S37/Y37-1),"         /0",IF(S37/Y37&gt;5,"  *  ",(S37/Y37-1)))</f>
        <v>-0.3518529442995858</v>
      </c>
    </row>
    <row r="38" spans="1:26" ht="18.75" customHeight="1">
      <c r="A38" s="710" t="s">
        <v>430</v>
      </c>
      <c r="B38" s="711" t="s">
        <v>431</v>
      </c>
      <c r="C38" s="712">
        <v>35.222</v>
      </c>
      <c r="D38" s="713">
        <v>34.524</v>
      </c>
      <c r="E38" s="714">
        <v>0</v>
      </c>
      <c r="F38" s="713">
        <v>0</v>
      </c>
      <c r="G38" s="715">
        <f t="shared" si="15"/>
        <v>69.74600000000001</v>
      </c>
      <c r="H38" s="716">
        <f t="shared" si="1"/>
        <v>0.002492705158004755</v>
      </c>
      <c r="I38" s="717">
        <v>24.323</v>
      </c>
      <c r="J38" s="713">
        <v>28.461</v>
      </c>
      <c r="K38" s="714">
        <v>0.172</v>
      </c>
      <c r="L38" s="713">
        <v>0.131</v>
      </c>
      <c r="M38" s="715">
        <f t="shared" si="16"/>
        <v>53.086999999999996</v>
      </c>
      <c r="N38" s="718" t="s">
        <v>48</v>
      </c>
      <c r="O38" s="712">
        <v>65.176</v>
      </c>
      <c r="P38" s="713">
        <v>66.051</v>
      </c>
      <c r="Q38" s="714">
        <v>0.515</v>
      </c>
      <c r="R38" s="713">
        <v>3.745</v>
      </c>
      <c r="S38" s="715">
        <f t="shared" si="18"/>
        <v>135.487</v>
      </c>
      <c r="T38" s="716">
        <f t="shared" si="5"/>
        <v>0.002484332898664771</v>
      </c>
      <c r="U38" s="717">
        <v>45.477000000000004</v>
      </c>
      <c r="V38" s="713">
        <v>54.644</v>
      </c>
      <c r="W38" s="714">
        <v>4.201</v>
      </c>
      <c r="X38" s="713">
        <v>5.354</v>
      </c>
      <c r="Y38" s="715">
        <f t="shared" si="19"/>
        <v>109.676</v>
      </c>
      <c r="Z38" s="719">
        <f t="shared" si="20"/>
        <v>0.23533863379408437</v>
      </c>
    </row>
    <row r="39" spans="1:26" ht="18.75" customHeight="1">
      <c r="A39" s="710" t="s">
        <v>455</v>
      </c>
      <c r="B39" s="711" t="s">
        <v>456</v>
      </c>
      <c r="C39" s="712">
        <v>0</v>
      </c>
      <c r="D39" s="713">
        <v>0.268</v>
      </c>
      <c r="E39" s="714">
        <v>31.418000000000003</v>
      </c>
      <c r="F39" s="713">
        <v>34.932</v>
      </c>
      <c r="G39" s="715">
        <f t="shared" si="15"/>
        <v>66.61800000000001</v>
      </c>
      <c r="H39" s="716">
        <f t="shared" si="1"/>
        <v>0.0023809111951360764</v>
      </c>
      <c r="I39" s="717">
        <v>1.3339999999999999</v>
      </c>
      <c r="J39" s="713">
        <v>2.1479999999999997</v>
      </c>
      <c r="K39" s="714">
        <v>19.032000000000004</v>
      </c>
      <c r="L39" s="713">
        <v>23.671999999999997</v>
      </c>
      <c r="M39" s="715">
        <f t="shared" si="16"/>
        <v>46.186</v>
      </c>
      <c r="N39" s="718">
        <f t="shared" si="17"/>
        <v>0.4423851383536139</v>
      </c>
      <c r="O39" s="712">
        <v>0</v>
      </c>
      <c r="P39" s="713">
        <v>4.478</v>
      </c>
      <c r="Q39" s="714">
        <v>59.14300000000001</v>
      </c>
      <c r="R39" s="713">
        <v>74.09299999999999</v>
      </c>
      <c r="S39" s="715">
        <f t="shared" si="18"/>
        <v>137.714</v>
      </c>
      <c r="T39" s="716">
        <f t="shared" si="5"/>
        <v>0.0025251678818389977</v>
      </c>
      <c r="U39" s="717">
        <v>1.3379999999999999</v>
      </c>
      <c r="V39" s="713">
        <v>2.651</v>
      </c>
      <c r="W39" s="714">
        <v>52.65300000000003</v>
      </c>
      <c r="X39" s="713">
        <v>58.966</v>
      </c>
      <c r="Y39" s="715">
        <f t="shared" si="19"/>
        <v>115.60800000000003</v>
      </c>
      <c r="Z39" s="719">
        <f t="shared" si="20"/>
        <v>0.19121514082070412</v>
      </c>
    </row>
    <row r="40" spans="1:26" ht="18.75" customHeight="1">
      <c r="A40" s="710" t="s">
        <v>485</v>
      </c>
      <c r="B40" s="711" t="s">
        <v>485</v>
      </c>
      <c r="C40" s="712">
        <v>18.900000000000002</v>
      </c>
      <c r="D40" s="713">
        <v>31.71</v>
      </c>
      <c r="E40" s="714">
        <v>0.18</v>
      </c>
      <c r="F40" s="713">
        <v>0.1</v>
      </c>
      <c r="G40" s="715">
        <f t="shared" si="15"/>
        <v>50.89</v>
      </c>
      <c r="H40" s="716">
        <f t="shared" si="1"/>
        <v>0.0018187962820930517</v>
      </c>
      <c r="I40" s="717">
        <v>24.79</v>
      </c>
      <c r="J40" s="713">
        <v>31.38</v>
      </c>
      <c r="K40" s="714">
        <v>0.32000000000000006</v>
      </c>
      <c r="L40" s="713">
        <v>0.5800000000000001</v>
      </c>
      <c r="M40" s="715">
        <f t="shared" si="16"/>
        <v>57.07</v>
      </c>
      <c r="N40" s="718">
        <f t="shared" si="17"/>
        <v>-0.10828806728578932</v>
      </c>
      <c r="O40" s="712">
        <v>30.340000000000003</v>
      </c>
      <c r="P40" s="713">
        <v>51.839999999999996</v>
      </c>
      <c r="Q40" s="714">
        <v>0.18</v>
      </c>
      <c r="R40" s="713">
        <v>0.16</v>
      </c>
      <c r="S40" s="715">
        <f t="shared" si="18"/>
        <v>82.52000000000001</v>
      </c>
      <c r="T40" s="716">
        <f t="shared" si="5"/>
        <v>0.001513113072086746</v>
      </c>
      <c r="U40" s="717">
        <v>49.43</v>
      </c>
      <c r="V40" s="713">
        <v>64.28</v>
      </c>
      <c r="W40" s="714">
        <v>0.385</v>
      </c>
      <c r="X40" s="713">
        <v>0.835</v>
      </c>
      <c r="Y40" s="715">
        <f t="shared" si="19"/>
        <v>114.93</v>
      </c>
      <c r="Z40" s="719">
        <f t="shared" si="20"/>
        <v>-0.2819977377534151</v>
      </c>
    </row>
    <row r="41" spans="1:26" ht="18.75" customHeight="1">
      <c r="A41" s="710" t="s">
        <v>486</v>
      </c>
      <c r="B41" s="711" t="s">
        <v>487</v>
      </c>
      <c r="C41" s="712">
        <v>7.19</v>
      </c>
      <c r="D41" s="713">
        <v>35.85</v>
      </c>
      <c r="E41" s="714">
        <v>0</v>
      </c>
      <c r="F41" s="713">
        <v>0.047</v>
      </c>
      <c r="G41" s="715">
        <f t="shared" si="15"/>
        <v>43.086999999999996</v>
      </c>
      <c r="H41" s="716">
        <f t="shared" si="1"/>
        <v>0.0015399189508065103</v>
      </c>
      <c r="I41" s="717">
        <v>15.36</v>
      </c>
      <c r="J41" s="713">
        <v>46.67</v>
      </c>
      <c r="K41" s="714">
        <v>0.38</v>
      </c>
      <c r="L41" s="713">
        <v>0.27</v>
      </c>
      <c r="M41" s="715">
        <f t="shared" si="16"/>
        <v>62.68000000000001</v>
      </c>
      <c r="N41" s="718">
        <f t="shared" si="17"/>
        <v>-0.31258774728781125</v>
      </c>
      <c r="O41" s="712">
        <v>12.170000000000002</v>
      </c>
      <c r="P41" s="713">
        <v>81.21000000000001</v>
      </c>
      <c r="Q41" s="714">
        <v>0.03</v>
      </c>
      <c r="R41" s="713">
        <v>0.087</v>
      </c>
      <c r="S41" s="715">
        <f t="shared" si="18"/>
        <v>93.49700000000001</v>
      </c>
      <c r="T41" s="716">
        <f t="shared" si="5"/>
        <v>0.0017143908495018722</v>
      </c>
      <c r="U41" s="717">
        <v>24.2</v>
      </c>
      <c r="V41" s="713">
        <v>100.91</v>
      </c>
      <c r="W41" s="714">
        <v>0.48000000000000004</v>
      </c>
      <c r="X41" s="713">
        <v>0.35000000000000003</v>
      </c>
      <c r="Y41" s="715">
        <f t="shared" si="19"/>
        <v>125.94</v>
      </c>
      <c r="Z41" s="719">
        <f t="shared" si="20"/>
        <v>-0.2576067968874066</v>
      </c>
    </row>
    <row r="42" spans="1:26" ht="18.75" customHeight="1">
      <c r="A42" s="710" t="s">
        <v>466</v>
      </c>
      <c r="B42" s="711" t="s">
        <v>467</v>
      </c>
      <c r="C42" s="712">
        <v>2.5</v>
      </c>
      <c r="D42" s="713">
        <v>2.5</v>
      </c>
      <c r="E42" s="714">
        <v>11.440999999999999</v>
      </c>
      <c r="F42" s="713">
        <v>26.176</v>
      </c>
      <c r="G42" s="715">
        <f t="shared" si="15"/>
        <v>42.617</v>
      </c>
      <c r="H42" s="716">
        <f t="shared" si="1"/>
        <v>0.0015231212645698483</v>
      </c>
      <c r="I42" s="717">
        <v>0.01</v>
      </c>
      <c r="J42" s="713">
        <v>33.303000000000004</v>
      </c>
      <c r="K42" s="714">
        <v>17.706000000000003</v>
      </c>
      <c r="L42" s="713">
        <v>22.938000000000002</v>
      </c>
      <c r="M42" s="715">
        <f t="shared" si="16"/>
        <v>73.95700000000001</v>
      </c>
      <c r="N42" s="718">
        <f t="shared" si="17"/>
        <v>-0.42375975228849205</v>
      </c>
      <c r="O42" s="712">
        <v>6.7</v>
      </c>
      <c r="P42" s="713">
        <v>7.359999999999999</v>
      </c>
      <c r="Q42" s="714">
        <v>18.337999999999994</v>
      </c>
      <c r="R42" s="713">
        <v>39.762</v>
      </c>
      <c r="S42" s="715">
        <f t="shared" si="18"/>
        <v>72.16</v>
      </c>
      <c r="T42" s="716">
        <f t="shared" si="5"/>
        <v>0.0013231488037055207</v>
      </c>
      <c r="U42" s="717">
        <v>20.909999999999997</v>
      </c>
      <c r="V42" s="713">
        <v>86.13100000000001</v>
      </c>
      <c r="W42" s="714">
        <v>30.836000000000002</v>
      </c>
      <c r="X42" s="713">
        <v>39.309000000000005</v>
      </c>
      <c r="Y42" s="715">
        <f t="shared" si="19"/>
        <v>177.186</v>
      </c>
      <c r="Z42" s="719">
        <f t="shared" si="20"/>
        <v>-0.5927443477475647</v>
      </c>
    </row>
    <row r="43" spans="1:26" ht="18.75" customHeight="1">
      <c r="A43" s="710" t="s">
        <v>488</v>
      </c>
      <c r="B43" s="711" t="s">
        <v>488</v>
      </c>
      <c r="C43" s="712">
        <v>21.212</v>
      </c>
      <c r="D43" s="713">
        <v>20.456</v>
      </c>
      <c r="E43" s="714">
        <v>0.12</v>
      </c>
      <c r="F43" s="713">
        <v>0.215</v>
      </c>
      <c r="G43" s="715">
        <f t="shared" si="15"/>
        <v>42.003</v>
      </c>
      <c r="H43" s="716">
        <f t="shared" si="1"/>
        <v>0.0015011770531883366</v>
      </c>
      <c r="I43" s="717">
        <v>33.43</v>
      </c>
      <c r="J43" s="713">
        <v>30.761</v>
      </c>
      <c r="K43" s="714">
        <v>0.49</v>
      </c>
      <c r="L43" s="713">
        <v>0.81</v>
      </c>
      <c r="M43" s="715">
        <f t="shared" si="16"/>
        <v>65.491</v>
      </c>
      <c r="N43" s="718">
        <f t="shared" si="17"/>
        <v>-0.35864469927165565</v>
      </c>
      <c r="O43" s="712">
        <v>48.321999999999996</v>
      </c>
      <c r="P43" s="713">
        <v>38.55800000000001</v>
      </c>
      <c r="Q43" s="714">
        <v>0.19</v>
      </c>
      <c r="R43" s="713">
        <v>0.37</v>
      </c>
      <c r="S43" s="715">
        <f t="shared" si="18"/>
        <v>87.44</v>
      </c>
      <c r="T43" s="716">
        <f t="shared" si="5"/>
        <v>0.0016033277632484858</v>
      </c>
      <c r="U43" s="717">
        <v>47.48</v>
      </c>
      <c r="V43" s="713">
        <v>50.79299999999999</v>
      </c>
      <c r="W43" s="714">
        <v>1.0070000000000001</v>
      </c>
      <c r="X43" s="713">
        <v>1.8780000000000001</v>
      </c>
      <c r="Y43" s="715">
        <f t="shared" si="19"/>
        <v>101.158</v>
      </c>
      <c r="Z43" s="719">
        <f t="shared" si="20"/>
        <v>-0.13560964036457823</v>
      </c>
    </row>
    <row r="44" spans="1:26" ht="18.75" customHeight="1">
      <c r="A44" s="710" t="s">
        <v>489</v>
      </c>
      <c r="B44" s="711" t="s">
        <v>490</v>
      </c>
      <c r="C44" s="712">
        <v>0</v>
      </c>
      <c r="D44" s="713">
        <v>13.35</v>
      </c>
      <c r="E44" s="714">
        <v>0.75</v>
      </c>
      <c r="F44" s="713">
        <v>25</v>
      </c>
      <c r="G44" s="715">
        <f t="shared" si="15"/>
        <v>39.1</v>
      </c>
      <c r="H44" s="716">
        <f t="shared" si="1"/>
        <v>0.0013974245358584854</v>
      </c>
      <c r="I44" s="717"/>
      <c r="J44" s="713"/>
      <c r="K44" s="714"/>
      <c r="L44" s="713"/>
      <c r="M44" s="715">
        <f t="shared" si="16"/>
        <v>0</v>
      </c>
      <c r="N44" s="718" t="str">
        <f t="shared" si="17"/>
        <v>         /0</v>
      </c>
      <c r="O44" s="712">
        <v>0</v>
      </c>
      <c r="P44" s="713">
        <v>13.35</v>
      </c>
      <c r="Q44" s="714">
        <v>4.75</v>
      </c>
      <c r="R44" s="713">
        <v>75.4</v>
      </c>
      <c r="S44" s="715">
        <f t="shared" si="18"/>
        <v>93.5</v>
      </c>
      <c r="T44" s="716">
        <f t="shared" si="5"/>
        <v>0.0017144458584598973</v>
      </c>
      <c r="U44" s="717">
        <v>0</v>
      </c>
      <c r="V44" s="713">
        <v>14.95</v>
      </c>
      <c r="W44" s="714"/>
      <c r="X44" s="713"/>
      <c r="Y44" s="715">
        <f t="shared" si="19"/>
        <v>14.95</v>
      </c>
      <c r="Z44" s="719" t="str">
        <f t="shared" si="20"/>
        <v>  *  </v>
      </c>
    </row>
    <row r="45" spans="1:26" ht="18.75" customHeight="1">
      <c r="A45" s="710" t="s">
        <v>491</v>
      </c>
      <c r="B45" s="711" t="s">
        <v>491</v>
      </c>
      <c r="C45" s="712">
        <v>18.81</v>
      </c>
      <c r="D45" s="713">
        <v>15.088000000000001</v>
      </c>
      <c r="E45" s="714">
        <v>2.95</v>
      </c>
      <c r="F45" s="713">
        <v>0.5</v>
      </c>
      <c r="G45" s="715">
        <f t="shared" si="15"/>
        <v>37.348</v>
      </c>
      <c r="H45" s="716">
        <f t="shared" si="1"/>
        <v>0.001334808479929481</v>
      </c>
      <c r="I45" s="717">
        <v>12.670000000000002</v>
      </c>
      <c r="J45" s="713">
        <v>8.572</v>
      </c>
      <c r="K45" s="714">
        <v>0.05</v>
      </c>
      <c r="L45" s="713">
        <v>0.065</v>
      </c>
      <c r="M45" s="715">
        <f t="shared" si="16"/>
        <v>21.357000000000003</v>
      </c>
      <c r="N45" s="718">
        <f t="shared" si="17"/>
        <v>0.7487474832607572</v>
      </c>
      <c r="O45" s="712">
        <v>33.857</v>
      </c>
      <c r="P45" s="713">
        <v>26.034000000000002</v>
      </c>
      <c r="Q45" s="714">
        <v>8.57</v>
      </c>
      <c r="R45" s="713">
        <v>0.995</v>
      </c>
      <c r="S45" s="715">
        <f t="shared" si="18"/>
        <v>69.45600000000002</v>
      </c>
      <c r="T45" s="716">
        <f t="shared" si="5"/>
        <v>0.0012735673962052476</v>
      </c>
      <c r="U45" s="717">
        <v>31.8</v>
      </c>
      <c r="V45" s="713">
        <v>27.419</v>
      </c>
      <c r="W45" s="714">
        <v>0.05</v>
      </c>
      <c r="X45" s="713">
        <v>0.065</v>
      </c>
      <c r="Y45" s="715">
        <f t="shared" si="19"/>
        <v>59.333999999999996</v>
      </c>
      <c r="Z45" s="719">
        <f t="shared" si="20"/>
        <v>0.17059358883608078</v>
      </c>
    </row>
    <row r="46" spans="1:26" ht="18.75" customHeight="1">
      <c r="A46" s="710" t="s">
        <v>410</v>
      </c>
      <c r="B46" s="711" t="s">
        <v>411</v>
      </c>
      <c r="C46" s="712">
        <v>4.785</v>
      </c>
      <c r="D46" s="713">
        <v>13.986</v>
      </c>
      <c r="E46" s="714">
        <v>7.218</v>
      </c>
      <c r="F46" s="713">
        <v>8.361000000000002</v>
      </c>
      <c r="G46" s="715">
        <f t="shared" si="15"/>
        <v>34.35</v>
      </c>
      <c r="H46" s="716">
        <f t="shared" si="1"/>
        <v>0.0012276606855943471</v>
      </c>
      <c r="I46" s="717">
        <v>9.123</v>
      </c>
      <c r="J46" s="713">
        <v>33.445</v>
      </c>
      <c r="K46" s="714">
        <v>25.089999999999996</v>
      </c>
      <c r="L46" s="713">
        <v>24.320000000000004</v>
      </c>
      <c r="M46" s="715">
        <f t="shared" si="16"/>
        <v>91.978</v>
      </c>
      <c r="N46" s="718">
        <f t="shared" si="17"/>
        <v>-0.6265411294005088</v>
      </c>
      <c r="O46" s="712">
        <v>7.705000000000001</v>
      </c>
      <c r="P46" s="713">
        <v>21.338</v>
      </c>
      <c r="Q46" s="714">
        <v>25.675000000000008</v>
      </c>
      <c r="R46" s="713">
        <v>22.418</v>
      </c>
      <c r="S46" s="715">
        <f t="shared" si="18"/>
        <v>77.13600000000001</v>
      </c>
      <c r="T46" s="716">
        <f t="shared" si="5"/>
        <v>0.0014143903287504027</v>
      </c>
      <c r="U46" s="717">
        <v>21.619</v>
      </c>
      <c r="V46" s="713">
        <v>66.397</v>
      </c>
      <c r="W46" s="714">
        <v>56.124</v>
      </c>
      <c r="X46" s="713">
        <v>52.531</v>
      </c>
      <c r="Y46" s="715">
        <f t="shared" si="19"/>
        <v>196.67100000000002</v>
      </c>
      <c r="Z46" s="719">
        <f t="shared" si="20"/>
        <v>-0.6077916927254146</v>
      </c>
    </row>
    <row r="47" spans="1:26" ht="18.75" customHeight="1">
      <c r="A47" s="710" t="s">
        <v>438</v>
      </c>
      <c r="B47" s="711" t="s">
        <v>439</v>
      </c>
      <c r="C47" s="712">
        <v>2.753</v>
      </c>
      <c r="D47" s="713">
        <v>2.706</v>
      </c>
      <c r="E47" s="714">
        <v>12.009</v>
      </c>
      <c r="F47" s="713">
        <v>14.279</v>
      </c>
      <c r="G47" s="715">
        <f t="shared" si="15"/>
        <v>31.747</v>
      </c>
      <c r="H47" s="716">
        <f t="shared" si="1"/>
        <v>0.0011346300956495993</v>
      </c>
      <c r="I47" s="717">
        <v>8.318</v>
      </c>
      <c r="J47" s="713">
        <v>8.58</v>
      </c>
      <c r="K47" s="714">
        <v>8.625</v>
      </c>
      <c r="L47" s="713">
        <v>11.077</v>
      </c>
      <c r="M47" s="715">
        <f t="shared" si="16"/>
        <v>36.6</v>
      </c>
      <c r="N47" s="718">
        <f t="shared" si="17"/>
        <v>-0.1325956284153006</v>
      </c>
      <c r="O47" s="712">
        <v>8.174</v>
      </c>
      <c r="P47" s="713">
        <v>7.416</v>
      </c>
      <c r="Q47" s="714">
        <v>25.852</v>
      </c>
      <c r="R47" s="713">
        <v>29.852</v>
      </c>
      <c r="S47" s="715">
        <f t="shared" si="18"/>
        <v>71.294</v>
      </c>
      <c r="T47" s="716">
        <f t="shared" si="5"/>
        <v>0.001307269551155507</v>
      </c>
      <c r="U47" s="717">
        <v>22.796</v>
      </c>
      <c r="V47" s="713">
        <v>23.65</v>
      </c>
      <c r="W47" s="714">
        <v>19.233</v>
      </c>
      <c r="X47" s="713">
        <v>22.343</v>
      </c>
      <c r="Y47" s="715">
        <f t="shared" si="19"/>
        <v>88.022</v>
      </c>
      <c r="Z47" s="719">
        <f t="shared" si="20"/>
        <v>-0.19004339824134886</v>
      </c>
    </row>
    <row r="48" spans="1:26" ht="18.75" customHeight="1">
      <c r="A48" s="710" t="s">
        <v>426</v>
      </c>
      <c r="B48" s="711" t="s">
        <v>427</v>
      </c>
      <c r="C48" s="712">
        <v>4.083</v>
      </c>
      <c r="D48" s="713">
        <v>24.05</v>
      </c>
      <c r="E48" s="714">
        <v>2.4379999999999997</v>
      </c>
      <c r="F48" s="713">
        <v>1.07</v>
      </c>
      <c r="G48" s="715">
        <f t="shared" si="15"/>
        <v>31.641000000000002</v>
      </c>
      <c r="H48" s="716">
        <f t="shared" si="1"/>
        <v>0.0011308416813068628</v>
      </c>
      <c r="I48" s="717">
        <v>5.172</v>
      </c>
      <c r="J48" s="713">
        <v>21.595</v>
      </c>
      <c r="K48" s="714">
        <v>8.891999999999998</v>
      </c>
      <c r="L48" s="713">
        <v>8.336999999999998</v>
      </c>
      <c r="M48" s="715">
        <f t="shared" si="16"/>
        <v>43.995999999999995</v>
      </c>
      <c r="N48" s="718">
        <f t="shared" si="17"/>
        <v>-0.2808209837257931</v>
      </c>
      <c r="O48" s="712">
        <v>9.594999999999999</v>
      </c>
      <c r="P48" s="713">
        <v>46.441</v>
      </c>
      <c r="Q48" s="714">
        <v>5.752999999999998</v>
      </c>
      <c r="R48" s="713">
        <v>4.512</v>
      </c>
      <c r="S48" s="715">
        <f t="shared" si="18"/>
        <v>66.301</v>
      </c>
      <c r="T48" s="716">
        <f t="shared" si="5"/>
        <v>0.0012157163086818144</v>
      </c>
      <c r="U48" s="717">
        <v>9.809999999999999</v>
      </c>
      <c r="V48" s="713">
        <v>44.308</v>
      </c>
      <c r="W48" s="714">
        <v>13.127999999999998</v>
      </c>
      <c r="X48" s="713">
        <v>18.266</v>
      </c>
      <c r="Y48" s="715">
        <f t="shared" si="19"/>
        <v>85.512</v>
      </c>
      <c r="Z48" s="719">
        <f t="shared" si="20"/>
        <v>-0.22465852745813453</v>
      </c>
    </row>
    <row r="49" spans="1:26" ht="18.75" customHeight="1">
      <c r="A49" s="710" t="s">
        <v>451</v>
      </c>
      <c r="B49" s="711" t="s">
        <v>452</v>
      </c>
      <c r="C49" s="712">
        <v>0.336</v>
      </c>
      <c r="D49" s="713">
        <v>9.681</v>
      </c>
      <c r="E49" s="714">
        <v>8.743</v>
      </c>
      <c r="F49" s="713">
        <v>10.915000000000001</v>
      </c>
      <c r="G49" s="715">
        <f t="shared" si="15"/>
        <v>29.674999999999997</v>
      </c>
      <c r="H49" s="716">
        <f t="shared" si="1"/>
        <v>0.0010605773171764846</v>
      </c>
      <c r="I49" s="717">
        <v>1.416</v>
      </c>
      <c r="J49" s="713">
        <v>11.77</v>
      </c>
      <c r="K49" s="714">
        <v>6.092</v>
      </c>
      <c r="L49" s="713">
        <v>8.439</v>
      </c>
      <c r="M49" s="715">
        <f t="shared" si="16"/>
        <v>27.717</v>
      </c>
      <c r="N49" s="718">
        <f t="shared" si="17"/>
        <v>0.07064256593426421</v>
      </c>
      <c r="O49" s="712">
        <v>0.375</v>
      </c>
      <c r="P49" s="713">
        <v>17.932</v>
      </c>
      <c r="Q49" s="714">
        <v>15.883</v>
      </c>
      <c r="R49" s="713">
        <v>17.36</v>
      </c>
      <c r="S49" s="715">
        <f t="shared" si="18"/>
        <v>51.55</v>
      </c>
      <c r="T49" s="716">
        <f t="shared" si="5"/>
        <v>0.0009452372620706706</v>
      </c>
      <c r="U49" s="717">
        <v>3.19</v>
      </c>
      <c r="V49" s="713">
        <v>23.241999999999997</v>
      </c>
      <c r="W49" s="714">
        <v>14.909999999999998</v>
      </c>
      <c r="X49" s="713">
        <v>15.501999999999999</v>
      </c>
      <c r="Y49" s="715">
        <f t="shared" si="19"/>
        <v>56.843999999999994</v>
      </c>
      <c r="Z49" s="719">
        <f t="shared" si="20"/>
        <v>-0.09313208078249235</v>
      </c>
    </row>
    <row r="50" spans="1:26" ht="18.75" customHeight="1">
      <c r="A50" s="710" t="s">
        <v>463</v>
      </c>
      <c r="B50" s="711" t="s">
        <v>464</v>
      </c>
      <c r="C50" s="712">
        <v>0</v>
      </c>
      <c r="D50" s="713">
        <v>0.478</v>
      </c>
      <c r="E50" s="714">
        <v>9.922</v>
      </c>
      <c r="F50" s="713">
        <v>15.924999999999997</v>
      </c>
      <c r="G50" s="715">
        <f t="shared" si="15"/>
        <v>26.324999999999996</v>
      </c>
      <c r="H50" s="716">
        <f t="shared" si="1"/>
        <v>0.0009408491280428292</v>
      </c>
      <c r="I50" s="717">
        <v>0.323</v>
      </c>
      <c r="J50" s="713">
        <v>0.708</v>
      </c>
      <c r="K50" s="714">
        <v>11.605</v>
      </c>
      <c r="L50" s="713">
        <v>16.893</v>
      </c>
      <c r="M50" s="715">
        <f t="shared" si="16"/>
        <v>29.529000000000003</v>
      </c>
      <c r="N50" s="718">
        <f t="shared" si="17"/>
        <v>-0.10850350502895478</v>
      </c>
      <c r="O50" s="712">
        <v>0</v>
      </c>
      <c r="P50" s="713">
        <v>0.6</v>
      </c>
      <c r="Q50" s="714">
        <v>28.796</v>
      </c>
      <c r="R50" s="713">
        <v>40.193</v>
      </c>
      <c r="S50" s="715">
        <f t="shared" si="18"/>
        <v>69.589</v>
      </c>
      <c r="T50" s="716">
        <f t="shared" si="5"/>
        <v>0.001276006126677709</v>
      </c>
      <c r="U50" s="717">
        <v>0.909</v>
      </c>
      <c r="V50" s="713">
        <v>2.405</v>
      </c>
      <c r="W50" s="714">
        <v>25.741</v>
      </c>
      <c r="X50" s="713">
        <v>34.317</v>
      </c>
      <c r="Y50" s="715">
        <f t="shared" si="19"/>
        <v>63.372</v>
      </c>
      <c r="Z50" s="719">
        <f t="shared" si="20"/>
        <v>0.09810326327084518</v>
      </c>
    </row>
    <row r="51" spans="1:26" ht="18.75" customHeight="1">
      <c r="A51" s="710" t="s">
        <v>406</v>
      </c>
      <c r="B51" s="711" t="s">
        <v>407</v>
      </c>
      <c r="C51" s="712">
        <v>16.544</v>
      </c>
      <c r="D51" s="713">
        <v>9.098</v>
      </c>
      <c r="E51" s="714">
        <v>0.1</v>
      </c>
      <c r="F51" s="713">
        <v>0</v>
      </c>
      <c r="G51" s="715">
        <f t="shared" si="15"/>
        <v>25.742000000000004</v>
      </c>
      <c r="H51" s="716">
        <f t="shared" si="1"/>
        <v>0.0009200128491577784</v>
      </c>
      <c r="I51" s="717">
        <v>17.186</v>
      </c>
      <c r="J51" s="713">
        <v>21.84</v>
      </c>
      <c r="K51" s="714">
        <v>0.5</v>
      </c>
      <c r="L51" s="713">
        <v>3.362</v>
      </c>
      <c r="M51" s="715">
        <f t="shared" si="16"/>
        <v>42.888</v>
      </c>
      <c r="N51" s="718">
        <f t="shared" si="17"/>
        <v>-0.3997854877821301</v>
      </c>
      <c r="O51" s="712">
        <v>33.226</v>
      </c>
      <c r="P51" s="713">
        <v>28.810000000000002</v>
      </c>
      <c r="Q51" s="714">
        <v>5.601</v>
      </c>
      <c r="R51" s="713">
        <v>5.603</v>
      </c>
      <c r="S51" s="715">
        <f t="shared" si="18"/>
        <v>73.24</v>
      </c>
      <c r="T51" s="716">
        <f t="shared" si="5"/>
        <v>0.0013429520285946832</v>
      </c>
      <c r="U51" s="717">
        <v>28.114</v>
      </c>
      <c r="V51" s="713">
        <v>41.042</v>
      </c>
      <c r="W51" s="714">
        <v>2.8</v>
      </c>
      <c r="X51" s="713">
        <v>8.862</v>
      </c>
      <c r="Y51" s="715">
        <f t="shared" si="19"/>
        <v>80.818</v>
      </c>
      <c r="Z51" s="719">
        <f t="shared" si="20"/>
        <v>-0.09376624019401625</v>
      </c>
    </row>
    <row r="52" spans="1:26" ht="18.75" customHeight="1">
      <c r="A52" s="710" t="s">
        <v>434</v>
      </c>
      <c r="B52" s="711" t="s">
        <v>435</v>
      </c>
      <c r="C52" s="712">
        <v>11.016</v>
      </c>
      <c r="D52" s="713">
        <v>12.638</v>
      </c>
      <c r="E52" s="714">
        <v>0.55</v>
      </c>
      <c r="F52" s="713">
        <v>0.4</v>
      </c>
      <c r="G52" s="715">
        <f t="shared" si="15"/>
        <v>24.604</v>
      </c>
      <c r="H52" s="716">
        <f t="shared" si="1"/>
        <v>0.0008793410046102857</v>
      </c>
      <c r="I52" s="717">
        <v>17.404</v>
      </c>
      <c r="J52" s="713">
        <v>12.099999999999998</v>
      </c>
      <c r="K52" s="714">
        <v>4.1899999999999995</v>
      </c>
      <c r="L52" s="713">
        <v>5.7</v>
      </c>
      <c r="M52" s="715">
        <f t="shared" si="16"/>
        <v>39.394</v>
      </c>
      <c r="N52" s="718">
        <f t="shared" si="17"/>
        <v>-0.37543788394171695</v>
      </c>
      <c r="O52" s="712">
        <v>22.187</v>
      </c>
      <c r="P52" s="713">
        <v>24.868</v>
      </c>
      <c r="Q52" s="714">
        <v>1.15</v>
      </c>
      <c r="R52" s="713">
        <v>0.4</v>
      </c>
      <c r="S52" s="715">
        <f t="shared" si="18"/>
        <v>48.605</v>
      </c>
      <c r="T52" s="716">
        <f t="shared" si="5"/>
        <v>0.0008912368016090193</v>
      </c>
      <c r="U52" s="717">
        <v>39.569</v>
      </c>
      <c r="V52" s="713">
        <v>22.275</v>
      </c>
      <c r="W52" s="714">
        <v>5.09</v>
      </c>
      <c r="X52" s="713">
        <v>6.4</v>
      </c>
      <c r="Y52" s="715">
        <f t="shared" si="19"/>
        <v>73.334</v>
      </c>
      <c r="Z52" s="719">
        <f t="shared" si="20"/>
        <v>-0.33721057081299266</v>
      </c>
    </row>
    <row r="53" spans="1:26" ht="18.75" customHeight="1">
      <c r="A53" s="710" t="s">
        <v>412</v>
      </c>
      <c r="B53" s="711" t="s">
        <v>413</v>
      </c>
      <c r="C53" s="712">
        <v>7.651</v>
      </c>
      <c r="D53" s="713">
        <v>9.24</v>
      </c>
      <c r="E53" s="714">
        <v>2.288</v>
      </c>
      <c r="F53" s="713">
        <v>3.249</v>
      </c>
      <c r="G53" s="715">
        <f t="shared" si="15"/>
        <v>22.427999999999997</v>
      </c>
      <c r="H53" s="716">
        <f t="shared" si="1"/>
        <v>0.0008015712913103352</v>
      </c>
      <c r="I53" s="717">
        <v>8.501000000000001</v>
      </c>
      <c r="J53" s="713">
        <v>16.066</v>
      </c>
      <c r="K53" s="714">
        <v>2.295</v>
      </c>
      <c r="L53" s="713">
        <v>2.825</v>
      </c>
      <c r="M53" s="715">
        <f t="shared" si="16"/>
        <v>29.687</v>
      </c>
      <c r="N53" s="718">
        <f t="shared" si="17"/>
        <v>-0.24451780240509324</v>
      </c>
      <c r="O53" s="712">
        <v>17.796</v>
      </c>
      <c r="P53" s="713">
        <v>20.725</v>
      </c>
      <c r="Q53" s="714">
        <v>3.686</v>
      </c>
      <c r="R53" s="713">
        <v>4.457</v>
      </c>
      <c r="S53" s="715">
        <f t="shared" si="18"/>
        <v>46.664</v>
      </c>
      <c r="T53" s="716">
        <f t="shared" si="5"/>
        <v>0.0008556460057665524</v>
      </c>
      <c r="U53" s="717">
        <v>19.023999999999997</v>
      </c>
      <c r="V53" s="713">
        <v>38.25500000000001</v>
      </c>
      <c r="W53" s="714">
        <v>5.867999999999999</v>
      </c>
      <c r="X53" s="713">
        <v>6.4959999999999996</v>
      </c>
      <c r="Y53" s="715">
        <f t="shared" si="19"/>
        <v>69.64300000000001</v>
      </c>
      <c r="Z53" s="719">
        <f t="shared" si="20"/>
        <v>-0.32995419496575407</v>
      </c>
    </row>
    <row r="54" spans="1:26" ht="18.75" customHeight="1" thickBot="1">
      <c r="A54" s="720" t="s">
        <v>54</v>
      </c>
      <c r="B54" s="721" t="s">
        <v>54</v>
      </c>
      <c r="C54" s="722">
        <v>40.425</v>
      </c>
      <c r="D54" s="723">
        <v>80.135</v>
      </c>
      <c r="E54" s="724">
        <v>69.08600000000004</v>
      </c>
      <c r="F54" s="723">
        <v>115.87899999999999</v>
      </c>
      <c r="G54" s="725">
        <f t="shared" si="15"/>
        <v>305.52500000000003</v>
      </c>
      <c r="H54" s="726">
        <f t="shared" si="1"/>
        <v>0.010919389547779126</v>
      </c>
      <c r="I54" s="727">
        <v>63.281</v>
      </c>
      <c r="J54" s="723">
        <v>103.149</v>
      </c>
      <c r="K54" s="724">
        <v>134.08200000000005</v>
      </c>
      <c r="L54" s="723">
        <v>172.43300000000005</v>
      </c>
      <c r="M54" s="725">
        <f t="shared" si="16"/>
        <v>472.9450000000001</v>
      </c>
      <c r="N54" s="728">
        <f t="shared" si="17"/>
        <v>-0.3539946505407606</v>
      </c>
      <c r="O54" s="722">
        <v>64.29899999999998</v>
      </c>
      <c r="P54" s="723">
        <v>134.708</v>
      </c>
      <c r="Q54" s="724">
        <v>128.64500000000004</v>
      </c>
      <c r="R54" s="723">
        <v>268.7959999999999</v>
      </c>
      <c r="S54" s="725">
        <f t="shared" si="18"/>
        <v>596.4479999999999</v>
      </c>
      <c r="T54" s="726">
        <f t="shared" si="5"/>
        <v>0.010936660998788114</v>
      </c>
      <c r="U54" s="727">
        <v>122.74299999999998</v>
      </c>
      <c r="V54" s="723">
        <v>207.82800000000006</v>
      </c>
      <c r="W54" s="724">
        <v>276.7560000000001</v>
      </c>
      <c r="X54" s="723">
        <v>356.51199999999983</v>
      </c>
      <c r="Y54" s="725">
        <f t="shared" si="19"/>
        <v>963.8389999999999</v>
      </c>
      <c r="Z54" s="729">
        <f t="shared" si="20"/>
        <v>-0.3811746567632147</v>
      </c>
    </row>
    <row r="55" spans="1:2" ht="9" customHeight="1" thickTop="1">
      <c r="A55" s="124"/>
      <c r="B55" s="124"/>
    </row>
    <row r="56" spans="1:2" ht="15">
      <c r="A56" s="124" t="s">
        <v>492</v>
      </c>
      <c r="B56" s="124"/>
    </row>
  </sheetData>
  <sheetProtection/>
  <mergeCells count="26"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</mergeCells>
  <conditionalFormatting sqref="Z3 N3 N5:N8 Z5:Z8 Z55:Z56 Z58:Z65536 Z1 N55:N56 N58:N65536 N1">
    <cfRule type="cellIs" priority="3" dxfId="93" operator="lessThan" stopIfTrue="1">
      <formula>0</formula>
    </cfRule>
  </conditionalFormatting>
  <conditionalFormatting sqref="Z9:Z54 N9:N54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2"/>
  <sheetViews>
    <sheetView showGridLines="0" zoomScale="76" zoomScaleNormal="76" zoomScalePageLayoutView="0" workbookViewId="0" topLeftCell="A1">
      <selection activeCell="A1" sqref="A1"/>
    </sheetView>
  </sheetViews>
  <sheetFormatPr defaultColWidth="8.00390625" defaultRowHeight="15"/>
  <cols>
    <col min="1" max="1" width="25.421875" style="123" customWidth="1"/>
    <col min="2" max="2" width="38.140625" style="123" customWidth="1"/>
    <col min="3" max="3" width="11.00390625" style="123" customWidth="1"/>
    <col min="4" max="4" width="12.421875" style="123" bestFit="1" customWidth="1"/>
    <col min="5" max="5" width="9.28125" style="123" customWidth="1"/>
    <col min="6" max="6" width="11.28125" style="123" customWidth="1"/>
    <col min="7" max="7" width="10.140625" style="123" customWidth="1"/>
    <col min="8" max="8" width="10.7109375" style="123" customWidth="1"/>
    <col min="9" max="10" width="11.57421875" style="123" bestFit="1" customWidth="1"/>
    <col min="11" max="11" width="9.00390625" style="123" bestFit="1" customWidth="1"/>
    <col min="12" max="12" width="11.00390625" style="123" customWidth="1"/>
    <col min="13" max="13" width="11.57421875" style="123" bestFit="1" customWidth="1"/>
    <col min="14" max="14" width="9.421875" style="123" customWidth="1"/>
    <col min="15" max="15" width="11.57421875" style="123" bestFit="1" customWidth="1"/>
    <col min="16" max="16" width="12.421875" style="123" bestFit="1" customWidth="1"/>
    <col min="17" max="17" width="9.421875" style="123" customWidth="1"/>
    <col min="18" max="18" width="10.57421875" style="123" customWidth="1"/>
    <col min="19" max="19" width="11.8515625" style="123" customWidth="1"/>
    <col min="20" max="20" width="10.140625" style="123" customWidth="1"/>
    <col min="21" max="22" width="11.57421875" style="123" bestFit="1" customWidth="1"/>
    <col min="23" max="23" width="10.28125" style="123" customWidth="1"/>
    <col min="24" max="24" width="11.28125" style="123" customWidth="1"/>
    <col min="25" max="25" width="11.57421875" style="123" bestFit="1" customWidth="1"/>
    <col min="26" max="26" width="9.8515625" style="123" bestFit="1" customWidth="1"/>
    <col min="27" max="16384" width="8.00390625" style="123" customWidth="1"/>
  </cols>
  <sheetData>
    <row r="1" spans="1:2" ht="18.75" thickBot="1">
      <c r="A1" s="731" t="s">
        <v>28</v>
      </c>
      <c r="B1" s="730"/>
    </row>
    <row r="2" spans="24:27" ht="6.75" customHeight="1">
      <c r="X2" s="440"/>
      <c r="Y2" s="441"/>
      <c r="Z2" s="441"/>
      <c r="AA2" s="440"/>
    </row>
    <row r="3" spans="1:27" ht="18">
      <c r="A3" s="699" t="s">
        <v>121</v>
      </c>
      <c r="B3" s="340"/>
      <c r="C3" s="340"/>
      <c r="X3" s="440"/>
      <c r="Y3" s="441"/>
      <c r="Z3" s="441"/>
      <c r="AA3" s="440"/>
    </row>
    <row r="4" ht="5.25" customHeight="1" thickBot="1"/>
    <row r="5" spans="1:26" ht="24.75" customHeight="1" thickTop="1">
      <c r="A5" s="538" t="s">
        <v>124</v>
      </c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40"/>
    </row>
    <row r="6" spans="1:26" ht="21" customHeight="1" thickBot="1">
      <c r="A6" s="550" t="s">
        <v>45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551"/>
      <c r="S6" s="551"/>
      <c r="T6" s="551"/>
      <c r="U6" s="551"/>
      <c r="V6" s="551"/>
      <c r="W6" s="551"/>
      <c r="X6" s="551"/>
      <c r="Y6" s="551"/>
      <c r="Z6" s="552"/>
    </row>
    <row r="7" spans="1:26" s="169" customFormat="1" ht="19.5" customHeight="1" thickBot="1" thickTop="1">
      <c r="A7" s="615" t="s">
        <v>119</v>
      </c>
      <c r="B7" s="615" t="s">
        <v>120</v>
      </c>
      <c r="C7" s="527" t="s">
        <v>36</v>
      </c>
      <c r="D7" s="528"/>
      <c r="E7" s="528"/>
      <c r="F7" s="528"/>
      <c r="G7" s="528"/>
      <c r="H7" s="528"/>
      <c r="I7" s="528"/>
      <c r="J7" s="528"/>
      <c r="K7" s="529"/>
      <c r="L7" s="529"/>
      <c r="M7" s="529"/>
      <c r="N7" s="530"/>
      <c r="O7" s="531" t="s">
        <v>35</v>
      </c>
      <c r="P7" s="528"/>
      <c r="Q7" s="528"/>
      <c r="R7" s="528"/>
      <c r="S7" s="528"/>
      <c r="T7" s="528"/>
      <c r="U7" s="528"/>
      <c r="V7" s="528"/>
      <c r="W7" s="528"/>
      <c r="X7" s="528"/>
      <c r="Y7" s="528"/>
      <c r="Z7" s="530"/>
    </row>
    <row r="8" spans="1:26" s="168" customFormat="1" ht="26.25" customHeight="1" thickBot="1">
      <c r="A8" s="616"/>
      <c r="B8" s="616"/>
      <c r="C8" s="626" t="s">
        <v>147</v>
      </c>
      <c r="D8" s="622"/>
      <c r="E8" s="622"/>
      <c r="F8" s="622"/>
      <c r="G8" s="623"/>
      <c r="H8" s="524" t="s">
        <v>34</v>
      </c>
      <c r="I8" s="626" t="s">
        <v>148</v>
      </c>
      <c r="J8" s="622"/>
      <c r="K8" s="622"/>
      <c r="L8" s="622"/>
      <c r="M8" s="623"/>
      <c r="N8" s="524" t="s">
        <v>33</v>
      </c>
      <c r="O8" s="621" t="s">
        <v>149</v>
      </c>
      <c r="P8" s="622"/>
      <c r="Q8" s="622"/>
      <c r="R8" s="622"/>
      <c r="S8" s="623"/>
      <c r="T8" s="524" t="s">
        <v>34</v>
      </c>
      <c r="U8" s="621" t="s">
        <v>150</v>
      </c>
      <c r="V8" s="622"/>
      <c r="W8" s="622"/>
      <c r="X8" s="622"/>
      <c r="Y8" s="623"/>
      <c r="Z8" s="524" t="s">
        <v>33</v>
      </c>
    </row>
    <row r="9" spans="1:26" s="163" customFormat="1" ht="26.25" customHeight="1">
      <c r="A9" s="617"/>
      <c r="B9" s="617"/>
      <c r="C9" s="547" t="s">
        <v>22</v>
      </c>
      <c r="D9" s="548"/>
      <c r="E9" s="545" t="s">
        <v>21</v>
      </c>
      <c r="F9" s="546"/>
      <c r="G9" s="532" t="s">
        <v>17</v>
      </c>
      <c r="H9" s="525"/>
      <c r="I9" s="547" t="s">
        <v>22</v>
      </c>
      <c r="J9" s="548"/>
      <c r="K9" s="545" t="s">
        <v>21</v>
      </c>
      <c r="L9" s="546"/>
      <c r="M9" s="532" t="s">
        <v>17</v>
      </c>
      <c r="N9" s="525"/>
      <c r="O9" s="548" t="s">
        <v>22</v>
      </c>
      <c r="P9" s="548"/>
      <c r="Q9" s="553" t="s">
        <v>21</v>
      </c>
      <c r="R9" s="548"/>
      <c r="S9" s="532" t="s">
        <v>17</v>
      </c>
      <c r="T9" s="525"/>
      <c r="U9" s="554" t="s">
        <v>22</v>
      </c>
      <c r="V9" s="546"/>
      <c r="W9" s="545" t="s">
        <v>21</v>
      </c>
      <c r="X9" s="549"/>
      <c r="Y9" s="532" t="s">
        <v>17</v>
      </c>
      <c r="Z9" s="525"/>
    </row>
    <row r="10" spans="1:26" s="163" customFormat="1" ht="31.5" thickBot="1">
      <c r="A10" s="618"/>
      <c r="B10" s="618"/>
      <c r="C10" s="166" t="s">
        <v>19</v>
      </c>
      <c r="D10" s="164" t="s">
        <v>18</v>
      </c>
      <c r="E10" s="165" t="s">
        <v>19</v>
      </c>
      <c r="F10" s="164" t="s">
        <v>18</v>
      </c>
      <c r="G10" s="533"/>
      <c r="H10" s="526"/>
      <c r="I10" s="166" t="s">
        <v>19</v>
      </c>
      <c r="J10" s="164" t="s">
        <v>18</v>
      </c>
      <c r="K10" s="165" t="s">
        <v>19</v>
      </c>
      <c r="L10" s="164" t="s">
        <v>18</v>
      </c>
      <c r="M10" s="533"/>
      <c r="N10" s="526"/>
      <c r="O10" s="167" t="s">
        <v>19</v>
      </c>
      <c r="P10" s="164" t="s">
        <v>18</v>
      </c>
      <c r="Q10" s="165" t="s">
        <v>19</v>
      </c>
      <c r="R10" s="164" t="s">
        <v>18</v>
      </c>
      <c r="S10" s="533"/>
      <c r="T10" s="526"/>
      <c r="U10" s="166" t="s">
        <v>19</v>
      </c>
      <c r="V10" s="164" t="s">
        <v>18</v>
      </c>
      <c r="W10" s="165" t="s">
        <v>19</v>
      </c>
      <c r="X10" s="164" t="s">
        <v>18</v>
      </c>
      <c r="Y10" s="533"/>
      <c r="Z10" s="526"/>
    </row>
    <row r="11" spans="1:26" s="152" customFormat="1" ht="18" customHeight="1" thickBot="1" thickTop="1">
      <c r="A11" s="162" t="s">
        <v>24</v>
      </c>
      <c r="B11" s="335"/>
      <c r="C11" s="161">
        <f>SUM(C12:C20)</f>
        <v>434132</v>
      </c>
      <c r="D11" s="155">
        <f>SUM(D12:D20)</f>
        <v>399361</v>
      </c>
      <c r="E11" s="156">
        <f>SUM(E12:E20)</f>
        <v>2462</v>
      </c>
      <c r="F11" s="155">
        <f>SUM(F12:F20)</f>
        <v>1323</v>
      </c>
      <c r="G11" s="154">
        <f aca="true" t="shared" si="0" ref="G11:G19">SUM(C11:F11)</f>
        <v>837278</v>
      </c>
      <c r="H11" s="158">
        <f aca="true" t="shared" si="1" ref="H11:H20">G11/$G$11</f>
        <v>1</v>
      </c>
      <c r="I11" s="157">
        <f>SUM(I12:I20)</f>
        <v>376915</v>
      </c>
      <c r="J11" s="155">
        <f>SUM(J12:J20)</f>
        <v>359389</v>
      </c>
      <c r="K11" s="156">
        <f>SUM(K12:K20)</f>
        <v>3673</v>
      </c>
      <c r="L11" s="155">
        <f>SUM(L12:L20)</f>
        <v>3833</v>
      </c>
      <c r="M11" s="154">
        <f aca="true" t="shared" si="2" ref="M11:M20">SUM(I11:L11)</f>
        <v>743810</v>
      </c>
      <c r="N11" s="160">
        <f aca="true" t="shared" si="3" ref="N11:N19">IF(ISERROR(G11/M11-1),"         /0",(G11/M11-1))</f>
        <v>0.12566112313628475</v>
      </c>
      <c r="O11" s="159">
        <f>SUM(O12:O20)</f>
        <v>974503</v>
      </c>
      <c r="P11" s="155">
        <f>SUM(P12:P20)</f>
        <v>912909</v>
      </c>
      <c r="Q11" s="156">
        <f>SUM(Q12:Q20)</f>
        <v>10000</v>
      </c>
      <c r="R11" s="155">
        <f>SUM(R12:R20)</f>
        <v>7000</v>
      </c>
      <c r="S11" s="154">
        <f aca="true" t="shared" si="4" ref="S11:S19">SUM(O11:R11)</f>
        <v>1904412</v>
      </c>
      <c r="T11" s="158">
        <f aca="true" t="shared" si="5" ref="T11:T20">S11/$S$11</f>
        <v>1</v>
      </c>
      <c r="U11" s="157">
        <f>SUM(U12:U20)</f>
        <v>877182</v>
      </c>
      <c r="V11" s="155">
        <f>SUM(V12:V20)</f>
        <v>852811</v>
      </c>
      <c r="W11" s="156">
        <f>SUM(W12:W20)</f>
        <v>9603</v>
      </c>
      <c r="X11" s="155">
        <f>SUM(X12:X20)</f>
        <v>10073</v>
      </c>
      <c r="Y11" s="154">
        <f aca="true" t="shared" si="6" ref="Y11:Y19">SUM(U11:X11)</f>
        <v>1749669</v>
      </c>
      <c r="Z11" s="153">
        <f>IF(ISERROR(S11/Y11-1),"         /0",(S11/Y11-1))</f>
        <v>0.08844129946864232</v>
      </c>
    </row>
    <row r="12" spans="1:26" ht="21" customHeight="1" thickTop="1">
      <c r="A12" s="151" t="s">
        <v>381</v>
      </c>
      <c r="B12" s="336" t="s">
        <v>382</v>
      </c>
      <c r="C12" s="149">
        <v>279774</v>
      </c>
      <c r="D12" s="145">
        <v>265117</v>
      </c>
      <c r="E12" s="146">
        <v>811</v>
      </c>
      <c r="F12" s="145">
        <v>881</v>
      </c>
      <c r="G12" s="144">
        <f t="shared" si="0"/>
        <v>546583</v>
      </c>
      <c r="H12" s="148">
        <f t="shared" si="1"/>
        <v>0.6528094611347725</v>
      </c>
      <c r="I12" s="147">
        <v>258215</v>
      </c>
      <c r="J12" s="145">
        <v>246903</v>
      </c>
      <c r="K12" s="146">
        <v>2137</v>
      </c>
      <c r="L12" s="145">
        <v>2327</v>
      </c>
      <c r="M12" s="144">
        <f t="shared" si="2"/>
        <v>509582</v>
      </c>
      <c r="N12" s="150">
        <f t="shared" si="3"/>
        <v>0.07261049252132135</v>
      </c>
      <c r="O12" s="149">
        <v>609632</v>
      </c>
      <c r="P12" s="145">
        <v>602294</v>
      </c>
      <c r="Q12" s="146">
        <v>3172</v>
      </c>
      <c r="R12" s="145">
        <v>3487</v>
      </c>
      <c r="S12" s="144">
        <f t="shared" si="4"/>
        <v>1218585</v>
      </c>
      <c r="T12" s="148">
        <f t="shared" si="5"/>
        <v>0.6398746699768747</v>
      </c>
      <c r="U12" s="147">
        <v>587782</v>
      </c>
      <c r="V12" s="145">
        <v>590236</v>
      </c>
      <c r="W12" s="146">
        <v>5766</v>
      </c>
      <c r="X12" s="145">
        <v>5904</v>
      </c>
      <c r="Y12" s="144">
        <f t="shared" si="6"/>
        <v>1189688</v>
      </c>
      <c r="Z12" s="143">
        <f aca="true" t="shared" si="7" ref="Z12:Z19">IF(ISERROR(S12/Y12-1),"         /0",IF(S12/Y12&gt;5,"  *  ",(S12/Y12-1)))</f>
        <v>0.024289561632965917</v>
      </c>
    </row>
    <row r="13" spans="1:26" ht="21" customHeight="1">
      <c r="A13" s="142" t="s">
        <v>383</v>
      </c>
      <c r="B13" s="337" t="s">
        <v>384</v>
      </c>
      <c r="C13" s="140">
        <v>52723</v>
      </c>
      <c r="D13" s="136">
        <v>49086</v>
      </c>
      <c r="E13" s="137">
        <v>2</v>
      </c>
      <c r="F13" s="136">
        <v>12</v>
      </c>
      <c r="G13" s="135">
        <f t="shared" si="0"/>
        <v>101823</v>
      </c>
      <c r="H13" s="139">
        <f t="shared" si="1"/>
        <v>0.12161193773155392</v>
      </c>
      <c r="I13" s="138">
        <v>40124</v>
      </c>
      <c r="J13" s="136">
        <v>40750</v>
      </c>
      <c r="K13" s="137">
        <v>598</v>
      </c>
      <c r="L13" s="136">
        <v>579</v>
      </c>
      <c r="M13" s="144">
        <f t="shared" si="2"/>
        <v>82051</v>
      </c>
      <c r="N13" s="141">
        <f t="shared" si="3"/>
        <v>0.24097207834151924</v>
      </c>
      <c r="O13" s="140">
        <v>129172</v>
      </c>
      <c r="P13" s="136">
        <v>117822</v>
      </c>
      <c r="Q13" s="137">
        <v>1449</v>
      </c>
      <c r="R13" s="136">
        <v>898</v>
      </c>
      <c r="S13" s="135">
        <f t="shared" si="4"/>
        <v>249341</v>
      </c>
      <c r="T13" s="139">
        <f t="shared" si="5"/>
        <v>0.13092807648765079</v>
      </c>
      <c r="U13" s="138">
        <v>100760</v>
      </c>
      <c r="V13" s="136">
        <v>98821</v>
      </c>
      <c r="W13" s="137">
        <v>2115</v>
      </c>
      <c r="X13" s="136">
        <v>2369</v>
      </c>
      <c r="Y13" s="135">
        <f t="shared" si="6"/>
        <v>204065</v>
      </c>
      <c r="Z13" s="134">
        <f t="shared" si="7"/>
        <v>0.22187048244431917</v>
      </c>
    </row>
    <row r="14" spans="1:26" ht="21" customHeight="1">
      <c r="A14" s="142" t="s">
        <v>385</v>
      </c>
      <c r="B14" s="337" t="s">
        <v>386</v>
      </c>
      <c r="C14" s="140">
        <v>35873</v>
      </c>
      <c r="D14" s="136">
        <v>28424</v>
      </c>
      <c r="E14" s="137">
        <v>1</v>
      </c>
      <c r="F14" s="136">
        <v>2</v>
      </c>
      <c r="G14" s="135">
        <f t="shared" si="0"/>
        <v>64300</v>
      </c>
      <c r="H14" s="139">
        <f t="shared" si="1"/>
        <v>0.07679647620025845</v>
      </c>
      <c r="I14" s="138">
        <v>28412</v>
      </c>
      <c r="J14" s="136">
        <v>24298</v>
      </c>
      <c r="K14" s="137">
        <v>864</v>
      </c>
      <c r="L14" s="136">
        <v>784</v>
      </c>
      <c r="M14" s="144">
        <f t="shared" si="2"/>
        <v>54358</v>
      </c>
      <c r="N14" s="141">
        <f t="shared" si="3"/>
        <v>0.18289856138930793</v>
      </c>
      <c r="O14" s="140">
        <v>87633</v>
      </c>
      <c r="P14" s="136">
        <v>65616</v>
      </c>
      <c r="Q14" s="137">
        <v>390</v>
      </c>
      <c r="R14" s="136">
        <v>524</v>
      </c>
      <c r="S14" s="135">
        <f t="shared" si="4"/>
        <v>154163</v>
      </c>
      <c r="T14" s="139">
        <f t="shared" si="5"/>
        <v>0.08095044559685614</v>
      </c>
      <c r="U14" s="138">
        <v>71814</v>
      </c>
      <c r="V14" s="136">
        <v>57974</v>
      </c>
      <c r="W14" s="137">
        <v>1602</v>
      </c>
      <c r="X14" s="136">
        <v>1593</v>
      </c>
      <c r="Y14" s="135">
        <f t="shared" si="6"/>
        <v>132983</v>
      </c>
      <c r="Z14" s="134">
        <f t="shared" si="7"/>
        <v>0.15926847792574983</v>
      </c>
    </row>
    <row r="15" spans="1:26" ht="21" customHeight="1">
      <c r="A15" s="142" t="s">
        <v>387</v>
      </c>
      <c r="B15" s="337" t="s">
        <v>388</v>
      </c>
      <c r="C15" s="140">
        <v>28984</v>
      </c>
      <c r="D15" s="136">
        <v>26257</v>
      </c>
      <c r="E15" s="137">
        <v>664</v>
      </c>
      <c r="F15" s="136">
        <v>0</v>
      </c>
      <c r="G15" s="135">
        <f>SUM(C15:F15)</f>
        <v>55905</v>
      </c>
      <c r="H15" s="139">
        <f t="shared" si="1"/>
        <v>0.06676993782232425</v>
      </c>
      <c r="I15" s="138">
        <v>19600</v>
      </c>
      <c r="J15" s="136">
        <v>20094</v>
      </c>
      <c r="K15" s="137">
        <v>14</v>
      </c>
      <c r="L15" s="136">
        <v>130</v>
      </c>
      <c r="M15" s="144">
        <f>SUM(I15:L15)</f>
        <v>39838</v>
      </c>
      <c r="N15" s="141">
        <f>IF(ISERROR(G15/M15-1),"         /0",(G15/M15-1))</f>
        <v>0.4033083990160149</v>
      </c>
      <c r="O15" s="140">
        <v>62197</v>
      </c>
      <c r="P15" s="136">
        <v>56178</v>
      </c>
      <c r="Q15" s="137">
        <v>2014</v>
      </c>
      <c r="R15" s="136">
        <v>156</v>
      </c>
      <c r="S15" s="135">
        <f>SUM(O15:R15)</f>
        <v>120545</v>
      </c>
      <c r="T15" s="139">
        <f t="shared" si="5"/>
        <v>0.06329775279718884</v>
      </c>
      <c r="U15" s="138">
        <v>43836</v>
      </c>
      <c r="V15" s="136">
        <v>42671</v>
      </c>
      <c r="W15" s="137">
        <v>28</v>
      </c>
      <c r="X15" s="136">
        <v>152</v>
      </c>
      <c r="Y15" s="135">
        <f>SUM(U15:X15)</f>
        <v>86687</v>
      </c>
      <c r="Z15" s="134">
        <f>IF(ISERROR(S15/Y15-1),"         /0",IF(S15/Y15&gt;5,"  *  ",(S15/Y15-1)))</f>
        <v>0.3905775952564976</v>
      </c>
    </row>
    <row r="16" spans="1:26" ht="21" customHeight="1">
      <c r="A16" s="142" t="s">
        <v>389</v>
      </c>
      <c r="B16" s="337" t="s">
        <v>390</v>
      </c>
      <c r="C16" s="140">
        <v>13475</v>
      </c>
      <c r="D16" s="136">
        <v>11638</v>
      </c>
      <c r="E16" s="137">
        <v>166</v>
      </c>
      <c r="F16" s="136">
        <v>82</v>
      </c>
      <c r="G16" s="135">
        <f t="shared" si="0"/>
        <v>25361</v>
      </c>
      <c r="H16" s="139">
        <f t="shared" si="1"/>
        <v>0.030289820107538952</v>
      </c>
      <c r="I16" s="138">
        <v>9638</v>
      </c>
      <c r="J16" s="136">
        <v>9641</v>
      </c>
      <c r="K16" s="137">
        <v>52</v>
      </c>
      <c r="L16" s="136">
        <v>0</v>
      </c>
      <c r="M16" s="144">
        <f t="shared" si="2"/>
        <v>19331</v>
      </c>
      <c r="N16" s="141">
        <f t="shared" si="3"/>
        <v>0.31193419895504637</v>
      </c>
      <c r="O16" s="140">
        <v>27791</v>
      </c>
      <c r="P16" s="136">
        <v>26237</v>
      </c>
      <c r="Q16" s="137">
        <v>238</v>
      </c>
      <c r="R16" s="136">
        <v>191</v>
      </c>
      <c r="S16" s="135">
        <f t="shared" si="4"/>
        <v>54457</v>
      </c>
      <c r="T16" s="139">
        <f t="shared" si="5"/>
        <v>0.02859517793418651</v>
      </c>
      <c r="U16" s="138">
        <v>20959</v>
      </c>
      <c r="V16" s="136">
        <v>20935</v>
      </c>
      <c r="W16" s="137">
        <v>52</v>
      </c>
      <c r="X16" s="136">
        <v>5</v>
      </c>
      <c r="Y16" s="135">
        <f t="shared" si="6"/>
        <v>41951</v>
      </c>
      <c r="Z16" s="134">
        <f t="shared" si="7"/>
        <v>0.2981096994112178</v>
      </c>
    </row>
    <row r="17" spans="1:26" ht="21" customHeight="1">
      <c r="A17" s="142" t="s">
        <v>397</v>
      </c>
      <c r="B17" s="337" t="s">
        <v>398</v>
      </c>
      <c r="C17" s="140">
        <v>8176</v>
      </c>
      <c r="D17" s="136">
        <v>5859</v>
      </c>
      <c r="E17" s="137">
        <v>14</v>
      </c>
      <c r="F17" s="136">
        <v>0</v>
      </c>
      <c r="G17" s="135">
        <f>SUM(C17:F17)</f>
        <v>14049</v>
      </c>
      <c r="H17" s="139">
        <f t="shared" si="1"/>
        <v>0.016779373159213545</v>
      </c>
      <c r="I17" s="138">
        <v>6606</v>
      </c>
      <c r="J17" s="136">
        <v>5236</v>
      </c>
      <c r="K17" s="137">
        <v>1</v>
      </c>
      <c r="L17" s="136"/>
      <c r="M17" s="135">
        <f t="shared" si="2"/>
        <v>11843</v>
      </c>
      <c r="N17" s="141">
        <f>IF(ISERROR(G17/M17-1),"         /0",(G17/M17-1))</f>
        <v>0.18627037068310393</v>
      </c>
      <c r="O17" s="140">
        <v>21634</v>
      </c>
      <c r="P17" s="136">
        <v>14406</v>
      </c>
      <c r="Q17" s="137">
        <v>85</v>
      </c>
      <c r="R17" s="136">
        <v>22</v>
      </c>
      <c r="S17" s="135">
        <f>SUM(O17:R17)</f>
        <v>36147</v>
      </c>
      <c r="T17" s="139">
        <f t="shared" si="5"/>
        <v>0.018980661747563028</v>
      </c>
      <c r="U17" s="138">
        <v>17690</v>
      </c>
      <c r="V17" s="136">
        <v>12771</v>
      </c>
      <c r="W17" s="137">
        <v>9</v>
      </c>
      <c r="X17" s="136"/>
      <c r="Y17" s="135">
        <f>SUM(U17:X17)</f>
        <v>30470</v>
      </c>
      <c r="Z17" s="134">
        <f>IF(ISERROR(S17/Y17-1),"         /0",IF(S17/Y17&gt;5,"  *  ",(S17/Y17-1)))</f>
        <v>0.1863144076140466</v>
      </c>
    </row>
    <row r="18" spans="1:26" ht="21" customHeight="1">
      <c r="A18" s="142" t="s">
        <v>391</v>
      </c>
      <c r="B18" s="337" t="s">
        <v>392</v>
      </c>
      <c r="C18" s="140">
        <v>5287</v>
      </c>
      <c r="D18" s="136">
        <v>4955</v>
      </c>
      <c r="E18" s="137">
        <v>671</v>
      </c>
      <c r="F18" s="136">
        <v>0</v>
      </c>
      <c r="G18" s="135">
        <f t="shared" si="0"/>
        <v>10913</v>
      </c>
      <c r="H18" s="139">
        <f t="shared" si="1"/>
        <v>0.013033902718093631</v>
      </c>
      <c r="I18" s="138">
        <v>5417</v>
      </c>
      <c r="J18" s="136">
        <v>4845</v>
      </c>
      <c r="K18" s="137"/>
      <c r="L18" s="136">
        <v>9</v>
      </c>
      <c r="M18" s="135">
        <f t="shared" si="2"/>
        <v>10271</v>
      </c>
      <c r="N18" s="141">
        <f t="shared" si="3"/>
        <v>0.06250608509395383</v>
      </c>
      <c r="O18" s="140">
        <v>10012</v>
      </c>
      <c r="P18" s="136">
        <v>9230</v>
      </c>
      <c r="Q18" s="137">
        <v>1366</v>
      </c>
      <c r="R18" s="136">
        <v>11</v>
      </c>
      <c r="S18" s="135">
        <f t="shared" si="4"/>
        <v>20619</v>
      </c>
      <c r="T18" s="139">
        <f t="shared" si="5"/>
        <v>0.010826963913270867</v>
      </c>
      <c r="U18" s="138">
        <v>10650</v>
      </c>
      <c r="V18" s="136">
        <v>9339</v>
      </c>
      <c r="W18" s="137">
        <v>3</v>
      </c>
      <c r="X18" s="136">
        <v>9</v>
      </c>
      <c r="Y18" s="135">
        <f t="shared" si="6"/>
        <v>20001</v>
      </c>
      <c r="Z18" s="134">
        <f t="shared" si="7"/>
        <v>0.0308984550772462</v>
      </c>
    </row>
    <row r="19" spans="1:26" ht="21" customHeight="1">
      <c r="A19" s="142" t="s">
        <v>406</v>
      </c>
      <c r="B19" s="337" t="s">
        <v>407</v>
      </c>
      <c r="C19" s="140">
        <v>3172</v>
      </c>
      <c r="D19" s="136">
        <v>2543</v>
      </c>
      <c r="E19" s="137">
        <v>0</v>
      </c>
      <c r="F19" s="136">
        <v>0</v>
      </c>
      <c r="G19" s="135">
        <f t="shared" si="0"/>
        <v>5715</v>
      </c>
      <c r="H19" s="139">
        <f t="shared" si="1"/>
        <v>0.006825689914222039</v>
      </c>
      <c r="I19" s="138">
        <v>2373</v>
      </c>
      <c r="J19" s="136">
        <v>1871</v>
      </c>
      <c r="K19" s="137"/>
      <c r="L19" s="136"/>
      <c r="M19" s="135">
        <f t="shared" si="2"/>
        <v>4244</v>
      </c>
      <c r="N19" s="141">
        <f t="shared" si="3"/>
        <v>0.34660697455230904</v>
      </c>
      <c r="O19" s="140">
        <v>7813</v>
      </c>
      <c r="P19" s="136">
        <v>5924</v>
      </c>
      <c r="Q19" s="137">
        <v>0</v>
      </c>
      <c r="R19" s="136">
        <v>11</v>
      </c>
      <c r="S19" s="135">
        <f t="shared" si="4"/>
        <v>13748</v>
      </c>
      <c r="T19" s="139">
        <f t="shared" si="5"/>
        <v>0.007219026135101018</v>
      </c>
      <c r="U19" s="138">
        <v>5772</v>
      </c>
      <c r="V19" s="136">
        <v>4321</v>
      </c>
      <c r="W19" s="137">
        <v>0</v>
      </c>
      <c r="X19" s="136"/>
      <c r="Y19" s="135">
        <f t="shared" si="6"/>
        <v>10093</v>
      </c>
      <c r="Z19" s="134">
        <f t="shared" si="7"/>
        <v>0.36213217081145355</v>
      </c>
    </row>
    <row r="20" spans="1:26" ht="21" customHeight="1" thickBot="1">
      <c r="A20" s="133" t="s">
        <v>54</v>
      </c>
      <c r="B20" s="338"/>
      <c r="C20" s="131">
        <v>6668</v>
      </c>
      <c r="D20" s="127">
        <v>5482</v>
      </c>
      <c r="E20" s="128">
        <v>133</v>
      </c>
      <c r="F20" s="127">
        <v>346</v>
      </c>
      <c r="G20" s="126">
        <f>SUM(C20:F20)</f>
        <v>12629</v>
      </c>
      <c r="H20" s="130">
        <f t="shared" si="1"/>
        <v>0.015083401212022769</v>
      </c>
      <c r="I20" s="129">
        <v>6530</v>
      </c>
      <c r="J20" s="127">
        <v>5751</v>
      </c>
      <c r="K20" s="128">
        <v>7</v>
      </c>
      <c r="L20" s="127">
        <v>4</v>
      </c>
      <c r="M20" s="406">
        <f t="shared" si="2"/>
        <v>12292</v>
      </c>
      <c r="N20" s="132">
        <f>IF(ISERROR(G20/M20-1),"         /0",(G20/M20-1))</f>
        <v>0.02741620566221936</v>
      </c>
      <c r="O20" s="131">
        <v>18619</v>
      </c>
      <c r="P20" s="127">
        <v>15202</v>
      </c>
      <c r="Q20" s="128">
        <v>1286</v>
      </c>
      <c r="R20" s="127">
        <v>1700</v>
      </c>
      <c r="S20" s="126">
        <f>SUM(O20:R20)</f>
        <v>36807</v>
      </c>
      <c r="T20" s="130">
        <f t="shared" si="5"/>
        <v>0.019327225411308057</v>
      </c>
      <c r="U20" s="129">
        <v>17919</v>
      </c>
      <c r="V20" s="127">
        <v>15743</v>
      </c>
      <c r="W20" s="128">
        <v>28</v>
      </c>
      <c r="X20" s="127">
        <v>41</v>
      </c>
      <c r="Y20" s="126">
        <f>SUM(U20:X20)</f>
        <v>33731</v>
      </c>
      <c r="Z20" s="125">
        <f>IF(ISERROR(S20/Y20-1),"         /0",IF(S20/Y20&gt;5,"  *  ",(S20/Y20-1)))</f>
        <v>0.0911920785034539</v>
      </c>
    </row>
    <row r="21" spans="1:2" ht="8.25" customHeight="1" thickTop="1">
      <c r="A21" s="124"/>
      <c r="B21" s="124"/>
    </row>
    <row r="22" spans="1:2" ht="15">
      <c r="A22" s="124" t="s">
        <v>492</v>
      </c>
      <c r="B22" s="124"/>
    </row>
    <row r="23" s="440" customFormat="1" ht="14.25"/>
  </sheetData>
  <sheetProtection/>
  <mergeCells count="26">
    <mergeCell ref="A5:Z5"/>
    <mergeCell ref="A6:Z6"/>
    <mergeCell ref="A7:A10"/>
    <mergeCell ref="B7:B10"/>
    <mergeCell ref="C7:N7"/>
    <mergeCell ref="O7:Z7"/>
    <mergeCell ref="C8:G8"/>
    <mergeCell ref="H8:H10"/>
    <mergeCell ref="I8:M8"/>
    <mergeCell ref="Z8:Z10"/>
    <mergeCell ref="C9:D9"/>
    <mergeCell ref="E9:F9"/>
    <mergeCell ref="G9:G10"/>
    <mergeCell ref="I9:J9"/>
    <mergeCell ref="K9:L9"/>
    <mergeCell ref="Y9:Y10"/>
    <mergeCell ref="M9:M10"/>
    <mergeCell ref="O9:P9"/>
    <mergeCell ref="Q9:R9"/>
    <mergeCell ref="S9:S10"/>
    <mergeCell ref="U9:V9"/>
    <mergeCell ref="W9:X9"/>
    <mergeCell ref="N8:N10"/>
    <mergeCell ref="O8:S8"/>
    <mergeCell ref="T8:T10"/>
    <mergeCell ref="U8:Y8"/>
  </mergeCells>
  <conditionalFormatting sqref="Z21:Z65536 N21:N65536 Z5 N5 N7 Z7">
    <cfRule type="cellIs" priority="9" dxfId="93" operator="lessThan" stopIfTrue="1">
      <formula>0</formula>
    </cfRule>
  </conditionalFormatting>
  <conditionalFormatting sqref="N11:N20 Z11:Z20">
    <cfRule type="cellIs" priority="10" dxfId="93" operator="lessThan" stopIfTrue="1">
      <formula>0</formula>
    </cfRule>
    <cfRule type="cellIs" priority="11" dxfId="95" operator="greaterThanOrEqual" stopIfTrue="1">
      <formula>0</formula>
    </cfRule>
  </conditionalFormatting>
  <conditionalFormatting sqref="N9:N10 Z9:Z10">
    <cfRule type="cellIs" priority="6" dxfId="93" operator="lessThan" stopIfTrue="1">
      <formula>0</formula>
    </cfRule>
  </conditionalFormatting>
  <conditionalFormatting sqref="H9:H10">
    <cfRule type="cellIs" priority="5" dxfId="93" operator="lessThan" stopIfTrue="1">
      <formula>0</formula>
    </cfRule>
  </conditionalFormatting>
  <conditionalFormatting sqref="T9:T10">
    <cfRule type="cellIs" priority="4" dxfId="93" operator="lessThan" stopIfTrue="1">
      <formula>0</formula>
    </cfRule>
  </conditionalFormatting>
  <conditionalFormatting sqref="N8 Z8">
    <cfRule type="cellIs" priority="3" dxfId="93" operator="lessThan" stopIfTrue="1">
      <formula>0</formula>
    </cfRule>
  </conditionalFormatting>
  <conditionalFormatting sqref="H8">
    <cfRule type="cellIs" priority="2" dxfId="93" operator="lessThan" stopIfTrue="1">
      <formula>0</formula>
    </cfRule>
  </conditionalFormatting>
  <conditionalFormatting sqref="T8">
    <cfRule type="cellIs" priority="1" dxfId="93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26"/>
  <sheetViews>
    <sheetView zoomScalePageLayoutView="0" workbookViewId="0" topLeftCell="A1">
      <selection activeCell="A3" sqref="A3"/>
    </sheetView>
  </sheetViews>
  <sheetFormatPr defaultColWidth="11.421875" defaultRowHeight="15"/>
  <cols>
    <col min="1" max="16384" width="11.421875" style="323" customWidth="1"/>
  </cols>
  <sheetData>
    <row r="1" spans="1:8" ht="13.5" thickBot="1">
      <c r="A1" s="322"/>
      <c r="B1" s="322"/>
      <c r="C1" s="322"/>
      <c r="D1" s="322"/>
      <c r="E1" s="322"/>
      <c r="F1" s="322"/>
      <c r="G1" s="322"/>
      <c r="H1" s="322"/>
    </row>
    <row r="2" spans="1:14" ht="32.25" thickBot="1" thickTop="1">
      <c r="A2" s="324" t="s">
        <v>142</v>
      </c>
      <c r="B2" s="325"/>
      <c r="M2" s="458" t="s">
        <v>28</v>
      </c>
      <c r="N2" s="459"/>
    </row>
    <row r="3" spans="1:2" ht="26.25" thickTop="1">
      <c r="A3" s="326" t="s">
        <v>38</v>
      </c>
      <c r="B3" s="327"/>
    </row>
    <row r="9" spans="1:14" ht="27">
      <c r="A9" s="343" t="s">
        <v>108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</row>
    <row r="10" spans="1:14" ht="15.75">
      <c r="A10" s="329"/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</row>
    <row r="11" ht="15">
      <c r="A11" s="342" t="s">
        <v>131</v>
      </c>
    </row>
    <row r="12" ht="15">
      <c r="A12" s="342" t="s">
        <v>132</v>
      </c>
    </row>
    <row r="13" ht="15">
      <c r="A13" s="342" t="s">
        <v>133</v>
      </c>
    </row>
    <row r="15" ht="15">
      <c r="A15" s="342"/>
    </row>
    <row r="16" ht="15">
      <c r="A16" s="342"/>
    </row>
    <row r="17" ht="27">
      <c r="A17" s="343" t="s">
        <v>130</v>
      </c>
    </row>
    <row r="20" ht="22.5">
      <c r="A20" s="331" t="s">
        <v>109</v>
      </c>
    </row>
    <row r="22" ht="15.75">
      <c r="A22" s="330" t="s">
        <v>110</v>
      </c>
    </row>
    <row r="23" ht="15.75">
      <c r="A23" s="330"/>
    </row>
    <row r="24" ht="22.5">
      <c r="A24" s="331" t="s">
        <v>111</v>
      </c>
    </row>
    <row r="25" ht="15.75">
      <c r="A25" s="330" t="s">
        <v>112</v>
      </c>
    </row>
    <row r="26" ht="15.75">
      <c r="A26" s="330" t="s">
        <v>113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6"/>
  <sheetViews>
    <sheetView showGridLines="0" zoomScale="76" zoomScaleNormal="76" zoomScalePageLayoutView="0" workbookViewId="0" topLeftCell="A1">
      <selection activeCell="A17" sqref="A17"/>
    </sheetView>
  </sheetViews>
  <sheetFormatPr defaultColWidth="8.00390625" defaultRowHeight="15"/>
  <cols>
    <col min="1" max="1" width="23.421875" style="123" customWidth="1"/>
    <col min="2" max="2" width="35.421875" style="123" customWidth="1"/>
    <col min="3" max="3" width="9.8515625" style="123" customWidth="1"/>
    <col min="4" max="4" width="12.421875" style="123" bestFit="1" customWidth="1"/>
    <col min="5" max="5" width="8.57421875" style="123" bestFit="1" customWidth="1"/>
    <col min="6" max="6" width="10.57421875" style="123" bestFit="1" customWidth="1"/>
    <col min="7" max="7" width="9.00390625" style="123" customWidth="1"/>
    <col min="8" max="8" width="10.7109375" style="123" customWidth="1"/>
    <col min="9" max="9" width="9.57421875" style="123" customWidth="1"/>
    <col min="10" max="10" width="11.57421875" style="123" bestFit="1" customWidth="1"/>
    <col min="11" max="11" width="9.00390625" style="123" bestFit="1" customWidth="1"/>
    <col min="12" max="12" width="10.57421875" style="123" bestFit="1" customWidth="1"/>
    <col min="13" max="13" width="11.57421875" style="123" bestFit="1" customWidth="1"/>
    <col min="14" max="14" width="9.421875" style="123" customWidth="1"/>
    <col min="15" max="15" width="9.57421875" style="123" bestFit="1" customWidth="1"/>
    <col min="16" max="16" width="11.140625" style="123" customWidth="1"/>
    <col min="17" max="17" width="9.421875" style="123" customWidth="1"/>
    <col min="18" max="18" width="10.57421875" style="123" bestFit="1" customWidth="1"/>
    <col min="19" max="19" width="9.57421875" style="123" customWidth="1"/>
    <col min="20" max="20" width="10.140625" style="123" customWidth="1"/>
    <col min="21" max="21" width="9.421875" style="123" customWidth="1"/>
    <col min="22" max="22" width="10.421875" style="123" customWidth="1"/>
    <col min="23" max="23" width="9.421875" style="123" customWidth="1"/>
    <col min="24" max="24" width="10.28125" style="123" customWidth="1"/>
    <col min="25" max="25" width="10.7109375" style="123" customWidth="1"/>
    <col min="26" max="26" width="9.8515625" style="123" bestFit="1" customWidth="1"/>
    <col min="27" max="16384" width="8.00390625" style="123" customWidth="1"/>
  </cols>
  <sheetData>
    <row r="1" spans="1:26" ht="18.75" thickBot="1">
      <c r="A1" s="339" t="s">
        <v>123</v>
      </c>
      <c r="B1" s="340"/>
      <c r="C1" s="340"/>
      <c r="Y1" s="536" t="s">
        <v>28</v>
      </c>
      <c r="Z1" s="537"/>
    </row>
    <row r="2" ht="5.25" customHeight="1" thickBot="1"/>
    <row r="3" spans="1:26" ht="24.75" customHeight="1" thickTop="1">
      <c r="A3" s="538" t="s">
        <v>125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40"/>
    </row>
    <row r="4" spans="1:26" ht="21" customHeight="1" thickBot="1">
      <c r="A4" s="550" t="s">
        <v>45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51"/>
      <c r="U4" s="551"/>
      <c r="V4" s="551"/>
      <c r="W4" s="551"/>
      <c r="X4" s="551"/>
      <c r="Y4" s="551"/>
      <c r="Z4" s="552"/>
    </row>
    <row r="5" spans="1:26" s="169" customFormat="1" ht="19.5" customHeight="1" thickBot="1" thickTop="1">
      <c r="A5" s="615" t="s">
        <v>119</v>
      </c>
      <c r="B5" s="615" t="s">
        <v>120</v>
      </c>
      <c r="C5" s="634" t="s">
        <v>36</v>
      </c>
      <c r="D5" s="635"/>
      <c r="E5" s="635"/>
      <c r="F5" s="635"/>
      <c r="G5" s="635"/>
      <c r="H5" s="635"/>
      <c r="I5" s="635"/>
      <c r="J5" s="635"/>
      <c r="K5" s="635"/>
      <c r="L5" s="635"/>
      <c r="M5" s="635"/>
      <c r="N5" s="636"/>
      <c r="O5" s="637" t="s">
        <v>35</v>
      </c>
      <c r="P5" s="635"/>
      <c r="Q5" s="635"/>
      <c r="R5" s="635"/>
      <c r="S5" s="635"/>
      <c r="T5" s="635"/>
      <c r="U5" s="635"/>
      <c r="V5" s="635"/>
      <c r="W5" s="635"/>
      <c r="X5" s="635"/>
      <c r="Y5" s="635"/>
      <c r="Z5" s="636"/>
    </row>
    <row r="6" spans="1:26" s="168" customFormat="1" ht="26.25" customHeight="1" thickBot="1">
      <c r="A6" s="616"/>
      <c r="B6" s="616"/>
      <c r="C6" s="626" t="s">
        <v>147</v>
      </c>
      <c r="D6" s="622"/>
      <c r="E6" s="622"/>
      <c r="F6" s="622"/>
      <c r="G6" s="623"/>
      <c r="H6" s="628" t="s">
        <v>34</v>
      </c>
      <c r="I6" s="626" t="s">
        <v>148</v>
      </c>
      <c r="J6" s="622"/>
      <c r="K6" s="622"/>
      <c r="L6" s="622"/>
      <c r="M6" s="623"/>
      <c r="N6" s="628" t="s">
        <v>33</v>
      </c>
      <c r="O6" s="621" t="s">
        <v>149</v>
      </c>
      <c r="P6" s="622"/>
      <c r="Q6" s="622"/>
      <c r="R6" s="622"/>
      <c r="S6" s="623"/>
      <c r="T6" s="628" t="s">
        <v>34</v>
      </c>
      <c r="U6" s="621" t="s">
        <v>150</v>
      </c>
      <c r="V6" s="622"/>
      <c r="W6" s="622"/>
      <c r="X6" s="622"/>
      <c r="Y6" s="623"/>
      <c r="Z6" s="628" t="s">
        <v>33</v>
      </c>
    </row>
    <row r="7" spans="1:26" s="163" customFormat="1" ht="26.25" customHeight="1">
      <c r="A7" s="617"/>
      <c r="B7" s="617"/>
      <c r="C7" s="554" t="s">
        <v>22</v>
      </c>
      <c r="D7" s="549"/>
      <c r="E7" s="545" t="s">
        <v>21</v>
      </c>
      <c r="F7" s="549"/>
      <c r="G7" s="532" t="s">
        <v>17</v>
      </c>
      <c r="H7" s="525"/>
      <c r="I7" s="627" t="s">
        <v>22</v>
      </c>
      <c r="J7" s="549"/>
      <c r="K7" s="545" t="s">
        <v>21</v>
      </c>
      <c r="L7" s="549"/>
      <c r="M7" s="532" t="s">
        <v>17</v>
      </c>
      <c r="N7" s="525"/>
      <c r="O7" s="627" t="s">
        <v>22</v>
      </c>
      <c r="P7" s="549"/>
      <c r="Q7" s="545" t="s">
        <v>21</v>
      </c>
      <c r="R7" s="549"/>
      <c r="S7" s="532" t="s">
        <v>17</v>
      </c>
      <c r="T7" s="525"/>
      <c r="U7" s="627" t="s">
        <v>22</v>
      </c>
      <c r="V7" s="549"/>
      <c r="W7" s="545" t="s">
        <v>21</v>
      </c>
      <c r="X7" s="549"/>
      <c r="Y7" s="532" t="s">
        <v>17</v>
      </c>
      <c r="Z7" s="525"/>
    </row>
    <row r="8" spans="1:26" s="163" customFormat="1" ht="19.5" customHeight="1" thickBot="1">
      <c r="A8" s="618"/>
      <c r="B8" s="618"/>
      <c r="C8" s="166" t="s">
        <v>31</v>
      </c>
      <c r="D8" s="164" t="s">
        <v>30</v>
      </c>
      <c r="E8" s="165" t="s">
        <v>31</v>
      </c>
      <c r="F8" s="341" t="s">
        <v>30</v>
      </c>
      <c r="G8" s="630"/>
      <c r="H8" s="629"/>
      <c r="I8" s="166" t="s">
        <v>31</v>
      </c>
      <c r="J8" s="164" t="s">
        <v>30</v>
      </c>
      <c r="K8" s="165" t="s">
        <v>31</v>
      </c>
      <c r="L8" s="341" t="s">
        <v>30</v>
      </c>
      <c r="M8" s="630"/>
      <c r="N8" s="629"/>
      <c r="O8" s="166" t="s">
        <v>31</v>
      </c>
      <c r="P8" s="164" t="s">
        <v>30</v>
      </c>
      <c r="Q8" s="165" t="s">
        <v>31</v>
      </c>
      <c r="R8" s="341" t="s">
        <v>30</v>
      </c>
      <c r="S8" s="630"/>
      <c r="T8" s="629"/>
      <c r="U8" s="166" t="s">
        <v>31</v>
      </c>
      <c r="V8" s="164" t="s">
        <v>30</v>
      </c>
      <c r="W8" s="165" t="s">
        <v>31</v>
      </c>
      <c r="X8" s="341" t="s">
        <v>30</v>
      </c>
      <c r="Y8" s="630"/>
      <c r="Z8" s="629"/>
    </row>
    <row r="9" spans="1:26" s="152" customFormat="1" ht="18" customHeight="1" thickBot="1" thickTop="1">
      <c r="A9" s="162" t="s">
        <v>24</v>
      </c>
      <c r="B9" s="335"/>
      <c r="C9" s="161">
        <f>SUM(C10:C14)</f>
        <v>25078.524</v>
      </c>
      <c r="D9" s="155">
        <f>SUM(D10:D14)</f>
        <v>12695.670000000002</v>
      </c>
      <c r="E9" s="156">
        <f>SUM(E10:E14)</f>
        <v>5751.183</v>
      </c>
      <c r="F9" s="155">
        <f>SUM(F10:F14)</f>
        <v>1404.7079999999999</v>
      </c>
      <c r="G9" s="154">
        <f aca="true" t="shared" si="0" ref="G9:G14">SUM(C9:F9)</f>
        <v>44930.085</v>
      </c>
      <c r="H9" s="158">
        <f aca="true" t="shared" si="1" ref="H9:H14">G9/$G$9</f>
        <v>1</v>
      </c>
      <c r="I9" s="157">
        <f>SUM(I10:I14)</f>
        <v>27124.277999999988</v>
      </c>
      <c r="J9" s="155">
        <f>SUM(J10:J14)</f>
        <v>14538.316000000003</v>
      </c>
      <c r="K9" s="156">
        <f>SUM(K10:K14)</f>
        <v>5137.088000000001</v>
      </c>
      <c r="L9" s="155">
        <f>SUM(L10:L14)</f>
        <v>975.6529999999999</v>
      </c>
      <c r="M9" s="154">
        <f aca="true" t="shared" si="2" ref="M9:M14">SUM(I9:L9)</f>
        <v>47775.33499999999</v>
      </c>
      <c r="N9" s="160">
        <f aca="true" t="shared" si="3" ref="N9:N14">IF(ISERROR(G9/M9-1),"         /0",(G9/M9-1))</f>
        <v>-0.05955478909776335</v>
      </c>
      <c r="O9" s="159">
        <f>SUM(O10:O14)</f>
        <v>52001.501</v>
      </c>
      <c r="P9" s="155">
        <f>SUM(P10:P14)</f>
        <v>26263.798</v>
      </c>
      <c r="Q9" s="156">
        <f>SUM(Q10:Q14)</f>
        <v>12774.575970000004</v>
      </c>
      <c r="R9" s="155">
        <f>SUM(R10:R14)</f>
        <v>2808.9219999999996</v>
      </c>
      <c r="S9" s="154">
        <f aca="true" t="shared" si="4" ref="S9:S14">SUM(O9:R9)</f>
        <v>93848.79697000001</v>
      </c>
      <c r="T9" s="158">
        <f aca="true" t="shared" si="5" ref="T9:T14">S9/$S$9</f>
        <v>1</v>
      </c>
      <c r="U9" s="157">
        <f>SUM(U10:U14)</f>
        <v>54677.10300000005</v>
      </c>
      <c r="V9" s="155">
        <f>SUM(V10:V14)</f>
        <v>28786.318</v>
      </c>
      <c r="W9" s="156">
        <f>SUM(W10:W14)</f>
        <v>8447.705</v>
      </c>
      <c r="X9" s="155">
        <f>SUM(X10:X14)</f>
        <v>2033.8270000000002</v>
      </c>
      <c r="Y9" s="154">
        <f aca="true" t="shared" si="6" ref="Y9:Y14">SUM(U9:X9)</f>
        <v>93944.95300000005</v>
      </c>
      <c r="Z9" s="153">
        <f>IF(ISERROR(S9/Y9-1),"         /0",(S9/Y9-1))</f>
        <v>-0.001023535878505788</v>
      </c>
    </row>
    <row r="10" spans="1:26" ht="21.75" customHeight="1" thickTop="1">
      <c r="A10" s="700" t="s">
        <v>381</v>
      </c>
      <c r="B10" s="701" t="s">
        <v>382</v>
      </c>
      <c r="C10" s="702">
        <v>20140.123999999996</v>
      </c>
      <c r="D10" s="703">
        <v>11333.155000000002</v>
      </c>
      <c r="E10" s="704">
        <v>5132.106</v>
      </c>
      <c r="F10" s="703">
        <v>1234.801</v>
      </c>
      <c r="G10" s="705">
        <f t="shared" si="0"/>
        <v>37840.185999999994</v>
      </c>
      <c r="H10" s="706">
        <f t="shared" si="1"/>
        <v>0.8422015226545865</v>
      </c>
      <c r="I10" s="707">
        <v>22868.47799999999</v>
      </c>
      <c r="J10" s="703">
        <v>13090.205000000002</v>
      </c>
      <c r="K10" s="704">
        <v>4730.356</v>
      </c>
      <c r="L10" s="703">
        <v>808.2579999999999</v>
      </c>
      <c r="M10" s="705">
        <f t="shared" si="2"/>
        <v>41497.29699999999</v>
      </c>
      <c r="N10" s="708">
        <f t="shared" si="3"/>
        <v>-0.08812889668452373</v>
      </c>
      <c r="O10" s="702">
        <v>41224.236999999994</v>
      </c>
      <c r="P10" s="703">
        <v>23486.957</v>
      </c>
      <c r="Q10" s="704">
        <v>11492.080970000003</v>
      </c>
      <c r="R10" s="703">
        <v>2602.153</v>
      </c>
      <c r="S10" s="705">
        <f t="shared" si="4"/>
        <v>78805.42797</v>
      </c>
      <c r="T10" s="706">
        <f t="shared" si="5"/>
        <v>0.8397063203185352</v>
      </c>
      <c r="U10" s="707">
        <v>45734.31800000004</v>
      </c>
      <c r="V10" s="703">
        <v>25883.362</v>
      </c>
      <c r="W10" s="704">
        <v>6891.333</v>
      </c>
      <c r="X10" s="703">
        <v>1745.612</v>
      </c>
      <c r="Y10" s="705">
        <f t="shared" si="6"/>
        <v>80254.62500000004</v>
      </c>
      <c r="Z10" s="709">
        <f>IF(ISERROR(S10/Y10-1),"         /0",IF(S10/Y10&gt;5,"  *  ",(S10/Y10-1)))</f>
        <v>-0.018057489272425564</v>
      </c>
    </row>
    <row r="11" spans="1:26" ht="21.75" customHeight="1">
      <c r="A11" s="710" t="s">
        <v>383</v>
      </c>
      <c r="B11" s="711" t="s">
        <v>384</v>
      </c>
      <c r="C11" s="712">
        <v>4687.419</v>
      </c>
      <c r="D11" s="713">
        <v>785.8590000000002</v>
      </c>
      <c r="E11" s="714">
        <v>617.452</v>
      </c>
      <c r="F11" s="713">
        <v>169.502</v>
      </c>
      <c r="G11" s="715">
        <f>SUM(C11:F11)</f>
        <v>6260.232000000001</v>
      </c>
      <c r="H11" s="716">
        <f>G11/$G$9</f>
        <v>0.1393327433055157</v>
      </c>
      <c r="I11" s="717">
        <v>4019.889</v>
      </c>
      <c r="J11" s="713">
        <v>502.87500000000006</v>
      </c>
      <c r="K11" s="714">
        <v>361.452</v>
      </c>
      <c r="L11" s="713">
        <v>165.414</v>
      </c>
      <c r="M11" s="715">
        <f>SUM(I11:L11)</f>
        <v>5049.63</v>
      </c>
      <c r="N11" s="718">
        <f t="shared" si="3"/>
        <v>0.23974073347948277</v>
      </c>
      <c r="O11" s="712">
        <v>10311.682999999999</v>
      </c>
      <c r="P11" s="713">
        <v>1665.287</v>
      </c>
      <c r="Q11" s="714">
        <v>1278.0700000000002</v>
      </c>
      <c r="R11" s="713">
        <v>206.16</v>
      </c>
      <c r="S11" s="715">
        <f>SUM(O11:R11)</f>
        <v>13461.199999999999</v>
      </c>
      <c r="T11" s="716">
        <f>S11/$S$9</f>
        <v>0.14343497662844892</v>
      </c>
      <c r="U11" s="717">
        <v>8487.52</v>
      </c>
      <c r="V11" s="713">
        <v>1122.1709999999998</v>
      </c>
      <c r="W11" s="714">
        <v>1488.248</v>
      </c>
      <c r="X11" s="713">
        <v>284.43</v>
      </c>
      <c r="Y11" s="715">
        <f>SUM(U11:X11)</f>
        <v>11382.369</v>
      </c>
      <c r="Z11" s="719">
        <f>IF(ISERROR(S11/Y11-1),"         /0",IF(S11/Y11&gt;5,"  *  ",(S11/Y11-1)))</f>
        <v>0.18263605757290047</v>
      </c>
    </row>
    <row r="12" spans="1:26" ht="21.75" customHeight="1">
      <c r="A12" s="710" t="s">
        <v>385</v>
      </c>
      <c r="B12" s="711" t="s">
        <v>386</v>
      </c>
      <c r="C12" s="712">
        <v>165.61300000000003</v>
      </c>
      <c r="D12" s="713">
        <v>354.312</v>
      </c>
      <c r="E12" s="714">
        <v>0</v>
      </c>
      <c r="F12" s="713">
        <v>0</v>
      </c>
      <c r="G12" s="715">
        <f>SUM(C12:F12)</f>
        <v>519.9250000000001</v>
      </c>
      <c r="H12" s="716">
        <f>G12/$G$9</f>
        <v>0.011571867714027252</v>
      </c>
      <c r="I12" s="717">
        <v>95.199</v>
      </c>
      <c r="J12" s="713">
        <v>590.969</v>
      </c>
      <c r="K12" s="714">
        <v>0.18</v>
      </c>
      <c r="L12" s="713">
        <v>0</v>
      </c>
      <c r="M12" s="715">
        <f>SUM(I12:L12)</f>
        <v>686.348</v>
      </c>
      <c r="N12" s="718">
        <f t="shared" si="3"/>
        <v>-0.24247611998577967</v>
      </c>
      <c r="O12" s="712">
        <v>292.425</v>
      </c>
      <c r="P12" s="713">
        <v>704.375</v>
      </c>
      <c r="Q12" s="714">
        <v>2</v>
      </c>
      <c r="R12" s="713">
        <v>0</v>
      </c>
      <c r="S12" s="715">
        <f>SUM(O12:R12)</f>
        <v>998.8</v>
      </c>
      <c r="T12" s="716">
        <f>S12/$S$9</f>
        <v>0.010642651075423795</v>
      </c>
      <c r="U12" s="717">
        <v>220.16599999999994</v>
      </c>
      <c r="V12" s="713">
        <v>1114.752</v>
      </c>
      <c r="W12" s="714">
        <v>0.18</v>
      </c>
      <c r="X12" s="713">
        <v>0</v>
      </c>
      <c r="Y12" s="715">
        <f>SUM(U12:X12)</f>
        <v>1335.098</v>
      </c>
      <c r="Z12" s="719">
        <f>IF(ISERROR(S12/Y12-1),"         /0",IF(S12/Y12&gt;5,"  *  ",(S12/Y12-1)))</f>
        <v>-0.2518901234216514</v>
      </c>
    </row>
    <row r="13" spans="1:26" ht="21.75" customHeight="1">
      <c r="A13" s="710" t="s">
        <v>389</v>
      </c>
      <c r="B13" s="711" t="s">
        <v>390</v>
      </c>
      <c r="C13" s="712">
        <v>58.629000000000005</v>
      </c>
      <c r="D13" s="713">
        <v>193.702</v>
      </c>
      <c r="E13" s="714">
        <v>0.45</v>
      </c>
      <c r="F13" s="713">
        <v>0.2</v>
      </c>
      <c r="G13" s="715">
        <f>SUM(C13:F13)</f>
        <v>252.981</v>
      </c>
      <c r="H13" s="716">
        <f>G13/$G$9</f>
        <v>0.005630547994734485</v>
      </c>
      <c r="I13" s="717">
        <v>117.496</v>
      </c>
      <c r="J13" s="713">
        <v>333.78</v>
      </c>
      <c r="K13" s="714">
        <v>0</v>
      </c>
      <c r="L13" s="713">
        <v>0</v>
      </c>
      <c r="M13" s="715">
        <f>SUM(I13:L13)</f>
        <v>451.27599999999995</v>
      </c>
      <c r="N13" s="718">
        <f t="shared" si="3"/>
        <v>-0.43940958526489327</v>
      </c>
      <c r="O13" s="712">
        <v>123.927</v>
      </c>
      <c r="P13" s="713">
        <v>364.047</v>
      </c>
      <c r="Q13" s="714">
        <v>0.8500000000000001</v>
      </c>
      <c r="R13" s="713">
        <v>0.404</v>
      </c>
      <c r="S13" s="715">
        <f>SUM(O13:R13)</f>
        <v>489.22800000000007</v>
      </c>
      <c r="T13" s="716">
        <f>S13/$S$9</f>
        <v>0.00521293842643916</v>
      </c>
      <c r="U13" s="717">
        <v>197.09699999999998</v>
      </c>
      <c r="V13" s="713">
        <v>591.7249999999999</v>
      </c>
      <c r="W13" s="714">
        <v>0</v>
      </c>
      <c r="X13" s="713">
        <v>0</v>
      </c>
      <c r="Y13" s="715">
        <f>SUM(U13:X13)</f>
        <v>788.8219999999999</v>
      </c>
      <c r="Z13" s="719">
        <f>IF(ISERROR(S13/Y13-1),"         /0",IF(S13/Y13&gt;5,"  *  ",(S13/Y13-1)))</f>
        <v>-0.37979924495006456</v>
      </c>
    </row>
    <row r="14" spans="1:26" ht="21.75" customHeight="1" thickBot="1">
      <c r="A14" s="720" t="s">
        <v>54</v>
      </c>
      <c r="B14" s="721"/>
      <c r="C14" s="722">
        <v>26.739</v>
      </c>
      <c r="D14" s="723">
        <v>28.641999999999996</v>
      </c>
      <c r="E14" s="724">
        <v>1.175</v>
      </c>
      <c r="F14" s="723">
        <v>0.20500000000000002</v>
      </c>
      <c r="G14" s="725">
        <f t="shared" si="0"/>
        <v>56.760999999999996</v>
      </c>
      <c r="H14" s="726">
        <f t="shared" si="1"/>
        <v>0.0012633183311360305</v>
      </c>
      <c r="I14" s="727">
        <v>23.216</v>
      </c>
      <c r="J14" s="723">
        <v>20.487000000000002</v>
      </c>
      <c r="K14" s="724">
        <v>45.1</v>
      </c>
      <c r="L14" s="723">
        <v>1.981</v>
      </c>
      <c r="M14" s="725">
        <f t="shared" si="2"/>
        <v>90.78399999999999</v>
      </c>
      <c r="N14" s="728">
        <f t="shared" si="3"/>
        <v>-0.3747686817060275</v>
      </c>
      <c r="O14" s="722">
        <v>49.229</v>
      </c>
      <c r="P14" s="723">
        <v>43.132</v>
      </c>
      <c r="Q14" s="724">
        <v>1.575</v>
      </c>
      <c r="R14" s="723">
        <v>0.20500000000000002</v>
      </c>
      <c r="S14" s="725">
        <f t="shared" si="4"/>
        <v>94.14099999999999</v>
      </c>
      <c r="T14" s="726">
        <f t="shared" si="5"/>
        <v>0.0010031135511528548</v>
      </c>
      <c r="U14" s="727">
        <v>38.002</v>
      </c>
      <c r="V14" s="723">
        <v>74.30799999999999</v>
      </c>
      <c r="W14" s="724">
        <v>67.944</v>
      </c>
      <c r="X14" s="723">
        <v>3.785</v>
      </c>
      <c r="Y14" s="725">
        <f t="shared" si="6"/>
        <v>184.03900000000002</v>
      </c>
      <c r="Z14" s="729">
        <f>IF(ISERROR(S14/Y14-1),"         /0",IF(S14/Y14&gt;5,"  *  ",(S14/Y14-1)))</f>
        <v>-0.488472552013432</v>
      </c>
    </row>
    <row r="15" spans="1:2" ht="9.75" customHeight="1" thickTop="1">
      <c r="A15" s="124"/>
      <c r="B15" s="124"/>
    </row>
    <row r="16" spans="1:2" ht="15">
      <c r="A16" s="124" t="s">
        <v>492</v>
      </c>
      <c r="B16" s="124"/>
    </row>
  </sheetData>
  <sheetProtection/>
  <mergeCells count="27"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</mergeCells>
  <conditionalFormatting sqref="Z3 N3 Z15:Z65536 N15:N65536">
    <cfRule type="cellIs" priority="12" dxfId="93" operator="lessThan" stopIfTrue="1">
      <formula>0</formula>
    </cfRule>
  </conditionalFormatting>
  <conditionalFormatting sqref="N9:N14 Z9:Z14">
    <cfRule type="cellIs" priority="13" dxfId="93" operator="lessThan" stopIfTrue="1">
      <formula>0</formula>
    </cfRule>
    <cfRule type="cellIs" priority="14" dxfId="95" operator="greaterThanOrEqual" stopIfTrue="1">
      <formula>0</formula>
    </cfRule>
  </conditionalFormatting>
  <conditionalFormatting sqref="N5:N8 Z5:Z8">
    <cfRule type="cellIs" priority="3" dxfId="93" operator="lessThan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6"/>
  <sheetViews>
    <sheetView showGridLines="0" zoomScale="88" zoomScaleNormal="88" zoomScalePageLayoutView="0" workbookViewId="0" topLeftCell="A1">
      <selection activeCell="I11" sqref="I11:J25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460" t="s">
        <v>28</v>
      </c>
      <c r="O1" s="460"/>
    </row>
    <row r="2" ht="5.25" customHeight="1"/>
    <row r="3" ht="4.5" customHeight="1" thickBot="1"/>
    <row r="4" spans="1:15" ht="13.5" customHeight="1" thickTop="1">
      <c r="A4" s="469" t="s">
        <v>27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1"/>
    </row>
    <row r="5" spans="1:15" ht="12.75" customHeight="1">
      <c r="A5" s="472"/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4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461" t="s">
        <v>26</v>
      </c>
      <c r="D7" s="462"/>
      <c r="E7" s="463"/>
      <c r="F7" s="484" t="s">
        <v>25</v>
      </c>
      <c r="G7" s="485"/>
      <c r="H7" s="485"/>
      <c r="I7" s="485"/>
      <c r="J7" s="485"/>
      <c r="K7" s="485"/>
      <c r="L7" s="485"/>
      <c r="M7" s="485"/>
      <c r="N7" s="485"/>
      <c r="O7" s="464" t="s">
        <v>24</v>
      </c>
    </row>
    <row r="8" spans="1:15" ht="3.75" customHeight="1" thickBot="1">
      <c r="A8" s="78"/>
      <c r="B8" s="77"/>
      <c r="C8" s="76"/>
      <c r="D8" s="75"/>
      <c r="E8" s="74"/>
      <c r="F8" s="486"/>
      <c r="G8" s="487"/>
      <c r="H8" s="487"/>
      <c r="I8" s="487"/>
      <c r="J8" s="487"/>
      <c r="K8" s="487"/>
      <c r="L8" s="487"/>
      <c r="M8" s="487"/>
      <c r="N8" s="487"/>
      <c r="O8" s="465"/>
    </row>
    <row r="9" spans="1:15" ht="21.75" customHeight="1" thickBot="1" thickTop="1">
      <c r="A9" s="478" t="s">
        <v>23</v>
      </c>
      <c r="B9" s="479"/>
      <c r="C9" s="480" t="s">
        <v>22</v>
      </c>
      <c r="D9" s="482" t="s">
        <v>21</v>
      </c>
      <c r="E9" s="467" t="s">
        <v>17</v>
      </c>
      <c r="F9" s="461" t="s">
        <v>22</v>
      </c>
      <c r="G9" s="462"/>
      <c r="H9" s="462"/>
      <c r="I9" s="461" t="s">
        <v>21</v>
      </c>
      <c r="J9" s="462"/>
      <c r="K9" s="463"/>
      <c r="L9" s="87" t="s">
        <v>20</v>
      </c>
      <c r="M9" s="86"/>
      <c r="N9" s="86"/>
      <c r="O9" s="465"/>
    </row>
    <row r="10" spans="1:15" s="67" customFormat="1" ht="18.75" customHeight="1" thickBot="1">
      <c r="A10" s="73"/>
      <c r="B10" s="72"/>
      <c r="C10" s="481"/>
      <c r="D10" s="483"/>
      <c r="E10" s="468"/>
      <c r="F10" s="70" t="s">
        <v>19</v>
      </c>
      <c r="G10" s="69" t="s">
        <v>18</v>
      </c>
      <c r="H10" s="68" t="s">
        <v>17</v>
      </c>
      <c r="I10" s="70" t="s">
        <v>19</v>
      </c>
      <c r="J10" s="69" t="s">
        <v>18</v>
      </c>
      <c r="K10" s="71" t="s">
        <v>17</v>
      </c>
      <c r="L10" s="70" t="s">
        <v>19</v>
      </c>
      <c r="M10" s="377" t="s">
        <v>18</v>
      </c>
      <c r="N10" s="71" t="s">
        <v>17</v>
      </c>
      <c r="O10" s="466"/>
    </row>
    <row r="11" spans="1:15" s="65" customFormat="1" ht="18.75" customHeight="1" thickTop="1">
      <c r="A11" s="475">
        <v>2015</v>
      </c>
      <c r="B11" s="447" t="s">
        <v>7</v>
      </c>
      <c r="C11" s="410">
        <v>1811969</v>
      </c>
      <c r="D11" s="411">
        <v>74643</v>
      </c>
      <c r="E11" s="355">
        <f aca="true" t="shared" si="0" ref="E11:E24">D11+C11</f>
        <v>1886612</v>
      </c>
      <c r="F11" s="410">
        <v>500267</v>
      </c>
      <c r="G11" s="412">
        <v>493422</v>
      </c>
      <c r="H11" s="413">
        <f aca="true" t="shared" si="1" ref="H11:H22">G11+F11</f>
        <v>993689</v>
      </c>
      <c r="I11" s="414">
        <v>5930</v>
      </c>
      <c r="J11" s="415">
        <v>6240</v>
      </c>
      <c r="K11" s="416">
        <f aca="true" t="shared" si="2" ref="K11:K22">J11+I11</f>
        <v>12170</v>
      </c>
      <c r="L11" s="417">
        <f aca="true" t="shared" si="3" ref="L11:L24">I11+F11</f>
        <v>506197</v>
      </c>
      <c r="M11" s="418">
        <f aca="true" t="shared" si="4" ref="M11:M24">J11+G11</f>
        <v>499662</v>
      </c>
      <c r="N11" s="391">
        <f aca="true" t="shared" si="5" ref="N11:N24">K11+H11</f>
        <v>1005859</v>
      </c>
      <c r="O11" s="66">
        <f aca="true" t="shared" si="6" ref="O11:O24">N11+E11</f>
        <v>2892471</v>
      </c>
    </row>
    <row r="12" spans="1:15" ht="18.75" customHeight="1">
      <c r="A12" s="476"/>
      <c r="B12" s="447" t="s">
        <v>6</v>
      </c>
      <c r="C12" s="52">
        <v>1541753</v>
      </c>
      <c r="D12" s="61">
        <v>65326</v>
      </c>
      <c r="E12" s="356">
        <f t="shared" si="0"/>
        <v>1607079</v>
      </c>
      <c r="F12" s="52">
        <v>376915</v>
      </c>
      <c r="G12" s="50">
        <v>359389</v>
      </c>
      <c r="H12" s="56">
        <f t="shared" si="1"/>
        <v>736304</v>
      </c>
      <c r="I12" s="59">
        <v>3673</v>
      </c>
      <c r="J12" s="58">
        <v>3833</v>
      </c>
      <c r="K12" s="57">
        <f t="shared" si="2"/>
        <v>7506</v>
      </c>
      <c r="L12" s="332">
        <f t="shared" si="3"/>
        <v>380588</v>
      </c>
      <c r="M12" s="378">
        <f t="shared" si="4"/>
        <v>363222</v>
      </c>
      <c r="N12" s="392">
        <f t="shared" si="5"/>
        <v>743810</v>
      </c>
      <c r="O12" s="55">
        <f t="shared" si="6"/>
        <v>2350889</v>
      </c>
    </row>
    <row r="13" spans="1:15" ht="18.75" customHeight="1">
      <c r="A13" s="476"/>
      <c r="B13" s="447" t="s">
        <v>5</v>
      </c>
      <c r="C13" s="52">
        <v>1720177</v>
      </c>
      <c r="D13" s="61">
        <v>65560</v>
      </c>
      <c r="E13" s="356">
        <f t="shared" si="0"/>
        <v>1785737</v>
      </c>
      <c r="F13" s="52">
        <v>440033</v>
      </c>
      <c r="G13" s="50">
        <v>383349</v>
      </c>
      <c r="H13" s="56">
        <f t="shared" si="1"/>
        <v>823382</v>
      </c>
      <c r="I13" s="332">
        <v>3673</v>
      </c>
      <c r="J13" s="58">
        <v>3547</v>
      </c>
      <c r="K13" s="57">
        <f t="shared" si="2"/>
        <v>7220</v>
      </c>
      <c r="L13" s="332">
        <f t="shared" si="3"/>
        <v>443706</v>
      </c>
      <c r="M13" s="378">
        <f t="shared" si="4"/>
        <v>386896</v>
      </c>
      <c r="N13" s="392">
        <f t="shared" si="5"/>
        <v>830602</v>
      </c>
      <c r="O13" s="55">
        <f t="shared" si="6"/>
        <v>2616339</v>
      </c>
    </row>
    <row r="14" spans="1:15" ht="18.75" customHeight="1">
      <c r="A14" s="476"/>
      <c r="B14" s="447" t="s">
        <v>16</v>
      </c>
      <c r="C14" s="52">
        <v>1719454</v>
      </c>
      <c r="D14" s="61">
        <v>55539</v>
      </c>
      <c r="E14" s="356">
        <f t="shared" si="0"/>
        <v>1774993</v>
      </c>
      <c r="F14" s="52">
        <v>391838</v>
      </c>
      <c r="G14" s="50">
        <v>394616</v>
      </c>
      <c r="H14" s="56">
        <f t="shared" si="1"/>
        <v>786454</v>
      </c>
      <c r="I14" s="59">
        <v>2827</v>
      </c>
      <c r="J14" s="58">
        <v>3267</v>
      </c>
      <c r="K14" s="57">
        <f t="shared" si="2"/>
        <v>6094</v>
      </c>
      <c r="L14" s="332">
        <f t="shared" si="3"/>
        <v>394665</v>
      </c>
      <c r="M14" s="378">
        <f t="shared" si="4"/>
        <v>397883</v>
      </c>
      <c r="N14" s="392">
        <f t="shared" si="5"/>
        <v>792548</v>
      </c>
      <c r="O14" s="55">
        <f t="shared" si="6"/>
        <v>2567541</v>
      </c>
    </row>
    <row r="15" spans="1:15" s="65" customFormat="1" ht="18.75" customHeight="1">
      <c r="A15" s="476"/>
      <c r="B15" s="447" t="s">
        <v>15</v>
      </c>
      <c r="C15" s="52">
        <v>1820098</v>
      </c>
      <c r="D15" s="61">
        <v>57825</v>
      </c>
      <c r="E15" s="356">
        <f t="shared" si="0"/>
        <v>1877923</v>
      </c>
      <c r="F15" s="52">
        <v>424520</v>
      </c>
      <c r="G15" s="50">
        <v>417357</v>
      </c>
      <c r="H15" s="56">
        <f t="shared" si="1"/>
        <v>841877</v>
      </c>
      <c r="I15" s="59">
        <v>2463</v>
      </c>
      <c r="J15" s="58">
        <v>2559</v>
      </c>
      <c r="K15" s="57">
        <f t="shared" si="2"/>
        <v>5022</v>
      </c>
      <c r="L15" s="332">
        <f t="shared" si="3"/>
        <v>426983</v>
      </c>
      <c r="M15" s="378">
        <f t="shared" si="4"/>
        <v>419916</v>
      </c>
      <c r="N15" s="392">
        <f t="shared" si="5"/>
        <v>846899</v>
      </c>
      <c r="O15" s="55">
        <f t="shared" si="6"/>
        <v>2724822</v>
      </c>
    </row>
    <row r="16" spans="1:15" s="352" customFormat="1" ht="18.75" customHeight="1">
      <c r="A16" s="476"/>
      <c r="B16" s="448" t="s">
        <v>14</v>
      </c>
      <c r="C16" s="52">
        <v>1924167</v>
      </c>
      <c r="D16" s="61">
        <v>66198</v>
      </c>
      <c r="E16" s="356">
        <f t="shared" si="0"/>
        <v>1990365</v>
      </c>
      <c r="F16" s="52">
        <v>489516</v>
      </c>
      <c r="G16" s="50">
        <v>450823</v>
      </c>
      <c r="H16" s="56">
        <f t="shared" si="1"/>
        <v>940339</v>
      </c>
      <c r="I16" s="59">
        <v>4718</v>
      </c>
      <c r="J16" s="58">
        <v>4337</v>
      </c>
      <c r="K16" s="57">
        <f t="shared" si="2"/>
        <v>9055</v>
      </c>
      <c r="L16" s="332">
        <f t="shared" si="3"/>
        <v>494234</v>
      </c>
      <c r="M16" s="378">
        <f t="shared" si="4"/>
        <v>455160</v>
      </c>
      <c r="N16" s="392">
        <f t="shared" si="5"/>
        <v>949394</v>
      </c>
      <c r="O16" s="55">
        <f t="shared" si="6"/>
        <v>2939759</v>
      </c>
    </row>
    <row r="17" spans="1:15" s="365" customFormat="1" ht="18.75" customHeight="1">
      <c r="A17" s="476"/>
      <c r="B17" s="447" t="s">
        <v>13</v>
      </c>
      <c r="C17" s="52">
        <v>2040710</v>
      </c>
      <c r="D17" s="61">
        <v>66717</v>
      </c>
      <c r="E17" s="356">
        <f t="shared" si="0"/>
        <v>2107427</v>
      </c>
      <c r="F17" s="52">
        <v>481754</v>
      </c>
      <c r="G17" s="50">
        <v>547672</v>
      </c>
      <c r="H17" s="56">
        <f t="shared" si="1"/>
        <v>1029426</v>
      </c>
      <c r="I17" s="59">
        <v>3871</v>
      </c>
      <c r="J17" s="58">
        <v>5647</v>
      </c>
      <c r="K17" s="57">
        <f t="shared" si="2"/>
        <v>9518</v>
      </c>
      <c r="L17" s="332">
        <f t="shared" si="3"/>
        <v>485625</v>
      </c>
      <c r="M17" s="378">
        <f t="shared" si="4"/>
        <v>553319</v>
      </c>
      <c r="N17" s="392">
        <f t="shared" si="5"/>
        <v>1038944</v>
      </c>
      <c r="O17" s="55">
        <f t="shared" si="6"/>
        <v>3146371</v>
      </c>
    </row>
    <row r="18" spans="1:15" s="376" customFormat="1" ht="18.75" customHeight="1">
      <c r="A18" s="476"/>
      <c r="B18" s="447" t="s">
        <v>12</v>
      </c>
      <c r="C18" s="52">
        <v>1962397</v>
      </c>
      <c r="D18" s="61">
        <v>69900</v>
      </c>
      <c r="E18" s="356">
        <f t="shared" si="0"/>
        <v>2032297</v>
      </c>
      <c r="F18" s="52">
        <v>522508</v>
      </c>
      <c r="G18" s="50">
        <v>492090</v>
      </c>
      <c r="H18" s="56">
        <f t="shared" si="1"/>
        <v>1014598</v>
      </c>
      <c r="I18" s="59">
        <v>5736</v>
      </c>
      <c r="J18" s="58">
        <v>6734</v>
      </c>
      <c r="K18" s="57">
        <f t="shared" si="2"/>
        <v>12470</v>
      </c>
      <c r="L18" s="332">
        <f t="shared" si="3"/>
        <v>528244</v>
      </c>
      <c r="M18" s="378">
        <f t="shared" si="4"/>
        <v>498824</v>
      </c>
      <c r="N18" s="392">
        <f t="shared" si="5"/>
        <v>1027068</v>
      </c>
      <c r="O18" s="55">
        <f t="shared" si="6"/>
        <v>3059365</v>
      </c>
    </row>
    <row r="19" spans="1:15" ht="18.75" customHeight="1">
      <c r="A19" s="476"/>
      <c r="B19" s="447" t="s">
        <v>11</v>
      </c>
      <c r="C19" s="52">
        <v>1842744</v>
      </c>
      <c r="D19" s="61">
        <v>61213</v>
      </c>
      <c r="E19" s="356">
        <f t="shared" si="0"/>
        <v>1903957</v>
      </c>
      <c r="F19" s="52">
        <v>449292</v>
      </c>
      <c r="G19" s="50">
        <v>416271</v>
      </c>
      <c r="H19" s="56">
        <f t="shared" si="1"/>
        <v>865563</v>
      </c>
      <c r="I19" s="59">
        <v>5461</v>
      </c>
      <c r="J19" s="58">
        <v>5821</v>
      </c>
      <c r="K19" s="57">
        <f t="shared" si="2"/>
        <v>11282</v>
      </c>
      <c r="L19" s="332">
        <f t="shared" si="3"/>
        <v>454753</v>
      </c>
      <c r="M19" s="378">
        <f t="shared" si="4"/>
        <v>422092</v>
      </c>
      <c r="N19" s="392">
        <f t="shared" si="5"/>
        <v>876845</v>
      </c>
      <c r="O19" s="55">
        <f t="shared" si="6"/>
        <v>2780802</v>
      </c>
    </row>
    <row r="20" spans="1:15" s="385" customFormat="1" ht="18.75" customHeight="1">
      <c r="A20" s="476"/>
      <c r="B20" s="447" t="s">
        <v>10</v>
      </c>
      <c r="C20" s="52">
        <v>1950282</v>
      </c>
      <c r="D20" s="61">
        <v>68838</v>
      </c>
      <c r="E20" s="356">
        <f t="shared" si="0"/>
        <v>2019120</v>
      </c>
      <c r="F20" s="52">
        <v>446293</v>
      </c>
      <c r="G20" s="50">
        <v>461697</v>
      </c>
      <c r="H20" s="56">
        <f t="shared" si="1"/>
        <v>907990</v>
      </c>
      <c r="I20" s="59">
        <v>5238</v>
      </c>
      <c r="J20" s="58">
        <v>5793</v>
      </c>
      <c r="K20" s="57">
        <f t="shared" si="2"/>
        <v>11031</v>
      </c>
      <c r="L20" s="332">
        <f t="shared" si="3"/>
        <v>451531</v>
      </c>
      <c r="M20" s="378">
        <f t="shared" si="4"/>
        <v>467490</v>
      </c>
      <c r="N20" s="392">
        <f t="shared" si="5"/>
        <v>919021</v>
      </c>
      <c r="O20" s="55">
        <f t="shared" si="6"/>
        <v>2938141</v>
      </c>
    </row>
    <row r="21" spans="1:15" s="54" customFormat="1" ht="18.75" customHeight="1">
      <c r="A21" s="476"/>
      <c r="B21" s="447" t="s">
        <v>9</v>
      </c>
      <c r="C21" s="52">
        <v>1938202</v>
      </c>
      <c r="D21" s="61">
        <v>74254</v>
      </c>
      <c r="E21" s="356">
        <f t="shared" si="0"/>
        <v>2012456</v>
      </c>
      <c r="F21" s="52">
        <v>447950</v>
      </c>
      <c r="G21" s="50">
        <v>459962</v>
      </c>
      <c r="H21" s="56">
        <f t="shared" si="1"/>
        <v>907912</v>
      </c>
      <c r="I21" s="59">
        <v>3067</v>
      </c>
      <c r="J21" s="58">
        <v>4722</v>
      </c>
      <c r="K21" s="57">
        <f t="shared" si="2"/>
        <v>7789</v>
      </c>
      <c r="L21" s="332">
        <f t="shared" si="3"/>
        <v>451017</v>
      </c>
      <c r="M21" s="378">
        <f t="shared" si="4"/>
        <v>464684</v>
      </c>
      <c r="N21" s="392">
        <f t="shared" si="5"/>
        <v>915701</v>
      </c>
      <c r="O21" s="55">
        <f t="shared" si="6"/>
        <v>2928157</v>
      </c>
    </row>
    <row r="22" spans="1:15" ht="18.75" customHeight="1" thickBot="1">
      <c r="A22" s="477"/>
      <c r="B22" s="447" t="s">
        <v>8</v>
      </c>
      <c r="C22" s="52">
        <v>2027025</v>
      </c>
      <c r="D22" s="61">
        <v>91349</v>
      </c>
      <c r="E22" s="356">
        <f t="shared" si="0"/>
        <v>2118374</v>
      </c>
      <c r="F22" s="52">
        <v>488917</v>
      </c>
      <c r="G22" s="50">
        <v>565337</v>
      </c>
      <c r="H22" s="56">
        <f t="shared" si="1"/>
        <v>1054254</v>
      </c>
      <c r="I22" s="59">
        <v>5972</v>
      </c>
      <c r="J22" s="58">
        <v>8074</v>
      </c>
      <c r="K22" s="57">
        <f t="shared" si="2"/>
        <v>14046</v>
      </c>
      <c r="L22" s="332">
        <f t="shared" si="3"/>
        <v>494889</v>
      </c>
      <c r="M22" s="378">
        <f t="shared" si="4"/>
        <v>573411</v>
      </c>
      <c r="N22" s="392">
        <f t="shared" si="5"/>
        <v>1068300</v>
      </c>
      <c r="O22" s="55">
        <f t="shared" si="6"/>
        <v>3186674</v>
      </c>
    </row>
    <row r="23" spans="1:15" ht="3.75" customHeight="1">
      <c r="A23" s="64"/>
      <c r="B23" s="449"/>
      <c r="C23" s="63"/>
      <c r="D23" s="62"/>
      <c r="E23" s="357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379">
        <f t="shared" si="4"/>
        <v>0</v>
      </c>
      <c r="N23" s="393">
        <f t="shared" si="5"/>
        <v>0</v>
      </c>
      <c r="O23" s="36">
        <f t="shared" si="6"/>
        <v>0</v>
      </c>
    </row>
    <row r="24" spans="1:15" ht="19.5" customHeight="1">
      <c r="A24" s="451">
        <v>2016</v>
      </c>
      <c r="B24" s="450" t="s">
        <v>7</v>
      </c>
      <c r="C24" s="52">
        <v>1941690</v>
      </c>
      <c r="D24" s="61">
        <v>78299</v>
      </c>
      <c r="E24" s="356">
        <f t="shared" si="0"/>
        <v>2019989</v>
      </c>
      <c r="F24" s="60">
        <v>540371</v>
      </c>
      <c r="G24" s="50">
        <v>513548</v>
      </c>
      <c r="H24" s="56">
        <f>G24+F24</f>
        <v>1053919</v>
      </c>
      <c r="I24" s="59">
        <v>7538</v>
      </c>
      <c r="J24" s="58">
        <v>5677</v>
      </c>
      <c r="K24" s="57">
        <f>J24+I24</f>
        <v>13215</v>
      </c>
      <c r="L24" s="332">
        <f t="shared" si="3"/>
        <v>547909</v>
      </c>
      <c r="M24" s="378">
        <f t="shared" si="4"/>
        <v>519225</v>
      </c>
      <c r="N24" s="392">
        <f t="shared" si="5"/>
        <v>1067134</v>
      </c>
      <c r="O24" s="55">
        <f t="shared" si="6"/>
        <v>3087123</v>
      </c>
    </row>
    <row r="25" spans="1:15" ht="19.5" customHeight="1" thickBot="1">
      <c r="A25" s="451"/>
      <c r="B25" s="450" t="s">
        <v>6</v>
      </c>
      <c r="C25" s="52">
        <v>1737328</v>
      </c>
      <c r="D25" s="61">
        <v>63180</v>
      </c>
      <c r="E25" s="356">
        <f>D25+C25</f>
        <v>1800508</v>
      </c>
      <c r="F25" s="60">
        <v>434132</v>
      </c>
      <c r="G25" s="50">
        <v>399361</v>
      </c>
      <c r="H25" s="56">
        <f>G25+F25</f>
        <v>833493</v>
      </c>
      <c r="I25" s="59">
        <v>2462</v>
      </c>
      <c r="J25" s="58">
        <v>1323</v>
      </c>
      <c r="K25" s="57">
        <f>J25+I25</f>
        <v>3785</v>
      </c>
      <c r="L25" s="332">
        <f>I25+F25</f>
        <v>436594</v>
      </c>
      <c r="M25" s="378">
        <f>J25+G25</f>
        <v>400684</v>
      </c>
      <c r="N25" s="392">
        <f>K25+H25</f>
        <v>837278</v>
      </c>
      <c r="O25" s="55">
        <f>N25+E25</f>
        <v>2637786</v>
      </c>
    </row>
    <row r="26" spans="1:15" ht="18" customHeight="1">
      <c r="A26" s="53" t="s">
        <v>4</v>
      </c>
      <c r="B26" s="41"/>
      <c r="C26" s="40"/>
      <c r="D26" s="39"/>
      <c r="E26" s="358"/>
      <c r="F26" s="40"/>
      <c r="G26" s="39"/>
      <c r="H26" s="38"/>
      <c r="I26" s="40"/>
      <c r="J26" s="39"/>
      <c r="K26" s="38"/>
      <c r="L26" s="85"/>
      <c r="M26" s="379"/>
      <c r="N26" s="393"/>
      <c r="O26" s="36"/>
    </row>
    <row r="27" spans="1:15" ht="18" customHeight="1">
      <c r="A27" s="35" t="s">
        <v>143</v>
      </c>
      <c r="B27" s="48"/>
      <c r="C27" s="52">
        <f>SUM(C11:C12)</f>
        <v>3353722</v>
      </c>
      <c r="D27" s="50">
        <f aca="true" t="shared" si="7" ref="D27:O27">SUM(D11:D12)</f>
        <v>139969</v>
      </c>
      <c r="E27" s="359">
        <f t="shared" si="7"/>
        <v>3493691</v>
      </c>
      <c r="F27" s="52">
        <f t="shared" si="7"/>
        <v>877182</v>
      </c>
      <c r="G27" s="50">
        <f t="shared" si="7"/>
        <v>852811</v>
      </c>
      <c r="H27" s="51">
        <f t="shared" si="7"/>
        <v>1729993</v>
      </c>
      <c r="I27" s="52">
        <f t="shared" si="7"/>
        <v>9603</v>
      </c>
      <c r="J27" s="50">
        <f t="shared" si="7"/>
        <v>10073</v>
      </c>
      <c r="K27" s="51">
        <f t="shared" si="7"/>
        <v>19676</v>
      </c>
      <c r="L27" s="52">
        <f t="shared" si="7"/>
        <v>886785</v>
      </c>
      <c r="M27" s="380">
        <f t="shared" si="7"/>
        <v>862884</v>
      </c>
      <c r="N27" s="394">
        <f t="shared" si="7"/>
        <v>1749669</v>
      </c>
      <c r="O27" s="49">
        <f t="shared" si="7"/>
        <v>5243360</v>
      </c>
    </row>
    <row r="28" spans="1:15" ht="18" customHeight="1" thickBot="1">
      <c r="A28" s="35" t="s">
        <v>144</v>
      </c>
      <c r="B28" s="48"/>
      <c r="C28" s="47">
        <f>SUM(C24:C25)</f>
        <v>3679018</v>
      </c>
      <c r="D28" s="44">
        <f aca="true" t="shared" si="8" ref="D28:O28">SUM(D24:D25)</f>
        <v>141479</v>
      </c>
      <c r="E28" s="360">
        <f t="shared" si="8"/>
        <v>3820497</v>
      </c>
      <c r="F28" s="46">
        <f t="shared" si="8"/>
        <v>974503</v>
      </c>
      <c r="G28" s="44">
        <f t="shared" si="8"/>
        <v>912909</v>
      </c>
      <c r="H28" s="45">
        <f t="shared" si="8"/>
        <v>1887412</v>
      </c>
      <c r="I28" s="46">
        <f t="shared" si="8"/>
        <v>10000</v>
      </c>
      <c r="J28" s="44">
        <f t="shared" si="8"/>
        <v>7000</v>
      </c>
      <c r="K28" s="45">
        <f t="shared" si="8"/>
        <v>17000</v>
      </c>
      <c r="L28" s="46">
        <f t="shared" si="8"/>
        <v>984503</v>
      </c>
      <c r="M28" s="381">
        <f t="shared" si="8"/>
        <v>919909</v>
      </c>
      <c r="N28" s="395">
        <f t="shared" si="8"/>
        <v>1904412</v>
      </c>
      <c r="O28" s="43">
        <f t="shared" si="8"/>
        <v>5724909</v>
      </c>
    </row>
    <row r="29" spans="1:15" ht="17.25" customHeight="1">
      <c r="A29" s="42" t="s">
        <v>3</v>
      </c>
      <c r="B29" s="41"/>
      <c r="C29" s="40"/>
      <c r="D29" s="39"/>
      <c r="E29" s="361"/>
      <c r="F29" s="40"/>
      <c r="G29" s="39"/>
      <c r="H29" s="37"/>
      <c r="I29" s="40"/>
      <c r="J29" s="39"/>
      <c r="K29" s="38"/>
      <c r="L29" s="85"/>
      <c r="M29" s="379"/>
      <c r="N29" s="396"/>
      <c r="O29" s="36"/>
    </row>
    <row r="30" spans="1:15" ht="17.25" customHeight="1">
      <c r="A30" s="35" t="s">
        <v>145</v>
      </c>
      <c r="B30" s="34"/>
      <c r="C30" s="419">
        <f>(C25/C12-1)*100</f>
        <v>12.685235572753871</v>
      </c>
      <c r="D30" s="420">
        <f aca="true" t="shared" si="9" ref="D30:O30">(D25/D12-1)*100</f>
        <v>-3.2850626090683677</v>
      </c>
      <c r="E30" s="421">
        <f t="shared" si="9"/>
        <v>12.0360604550243</v>
      </c>
      <c r="F30" s="419">
        <f t="shared" si="9"/>
        <v>15.180345701285436</v>
      </c>
      <c r="G30" s="422">
        <f t="shared" si="9"/>
        <v>11.122210195637594</v>
      </c>
      <c r="H30" s="423">
        <f t="shared" si="9"/>
        <v>13.19957517547099</v>
      </c>
      <c r="I30" s="424">
        <f t="shared" si="9"/>
        <v>-32.97032398584263</v>
      </c>
      <c r="J30" s="420">
        <f t="shared" si="9"/>
        <v>-65.48395512653275</v>
      </c>
      <c r="K30" s="425">
        <f t="shared" si="9"/>
        <v>-49.57367439381828</v>
      </c>
      <c r="L30" s="424">
        <f t="shared" si="9"/>
        <v>14.715650519722123</v>
      </c>
      <c r="M30" s="426">
        <f t="shared" si="9"/>
        <v>10.313802578037667</v>
      </c>
      <c r="N30" s="427">
        <f t="shared" si="9"/>
        <v>12.566112313628475</v>
      </c>
      <c r="O30" s="428">
        <f t="shared" si="9"/>
        <v>12.203766319890041</v>
      </c>
    </row>
    <row r="31" spans="1:15" ht="7.5" customHeight="1" thickBot="1">
      <c r="A31" s="33"/>
      <c r="B31" s="32"/>
      <c r="C31" s="31"/>
      <c r="D31" s="30"/>
      <c r="E31" s="362"/>
      <c r="F31" s="29"/>
      <c r="G31" s="27"/>
      <c r="H31" s="26"/>
      <c r="I31" s="29"/>
      <c r="J31" s="27"/>
      <c r="K31" s="28"/>
      <c r="L31" s="29"/>
      <c r="M31" s="382"/>
      <c r="N31" s="397"/>
      <c r="O31" s="25"/>
    </row>
    <row r="32" spans="1:15" ht="17.25" customHeight="1">
      <c r="A32" s="24" t="s">
        <v>2</v>
      </c>
      <c r="B32" s="23"/>
      <c r="C32" s="22"/>
      <c r="D32" s="21"/>
      <c r="E32" s="363"/>
      <c r="F32" s="20"/>
      <c r="G32" s="18"/>
      <c r="H32" s="17"/>
      <c r="I32" s="20"/>
      <c r="J32" s="18"/>
      <c r="K32" s="19"/>
      <c r="L32" s="20"/>
      <c r="M32" s="383"/>
      <c r="N32" s="398"/>
      <c r="O32" s="16"/>
    </row>
    <row r="33" spans="1:15" ht="17.25" customHeight="1" thickBot="1">
      <c r="A33" s="407" t="s">
        <v>146</v>
      </c>
      <c r="B33" s="15"/>
      <c r="C33" s="14">
        <f aca="true" t="shared" si="10" ref="C33:O33">(C28/C27-1)*100</f>
        <v>9.699551721937594</v>
      </c>
      <c r="D33" s="10">
        <f t="shared" si="10"/>
        <v>1.0788103079967692</v>
      </c>
      <c r="E33" s="364">
        <f t="shared" si="10"/>
        <v>9.354175855849878</v>
      </c>
      <c r="F33" s="14">
        <f t="shared" si="10"/>
        <v>11.094732906055981</v>
      </c>
      <c r="G33" s="13">
        <f t="shared" si="10"/>
        <v>7.047047939109596</v>
      </c>
      <c r="H33" s="9">
        <f t="shared" si="10"/>
        <v>9.099400980235185</v>
      </c>
      <c r="I33" s="12">
        <f t="shared" si="10"/>
        <v>4.134124752681445</v>
      </c>
      <c r="J33" s="10">
        <f t="shared" si="10"/>
        <v>-30.50729673384295</v>
      </c>
      <c r="K33" s="11">
        <f t="shared" si="10"/>
        <v>-13.600325269363688</v>
      </c>
      <c r="L33" s="12">
        <f t="shared" si="10"/>
        <v>11.01935643927221</v>
      </c>
      <c r="M33" s="384">
        <f t="shared" si="10"/>
        <v>6.608651916132402</v>
      </c>
      <c r="N33" s="399">
        <f t="shared" si="10"/>
        <v>8.844129946864232</v>
      </c>
      <c r="O33" s="8">
        <f t="shared" si="10"/>
        <v>9.18397744957431</v>
      </c>
    </row>
    <row r="34" spans="1:14" s="5" customFormat="1" ht="17.25" customHeight="1" thickTop="1">
      <c r="A34" s="84"/>
      <c r="B34" s="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="5" customFormat="1" ht="13.5" customHeight="1">
      <c r="A35" s="84" t="s">
        <v>0</v>
      </c>
    </row>
    <row r="36" spans="1:14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4.25">
      <c r="A37" s="3"/>
      <c r="B37" s="3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65516" ht="14.25">
      <c r="C65516" s="2" t="e">
        <f>((C65512/C65499)-1)*100</f>
        <v>#DIV/0!</v>
      </c>
    </row>
  </sheetData>
  <sheetProtection/>
  <mergeCells count="12">
    <mergeCell ref="F7:N8"/>
    <mergeCell ref="I9:K9"/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</mergeCells>
  <conditionalFormatting sqref="P30:IV30 P33:IV33">
    <cfRule type="cellIs" priority="4" dxfId="93" operator="lessThan" stopIfTrue="1">
      <formula>0</formula>
    </cfRule>
  </conditionalFormatting>
  <conditionalFormatting sqref="A30:B30 A33:B33">
    <cfRule type="cellIs" priority="1" dxfId="93" operator="lessThan" stopIfTrue="1">
      <formula>0</formula>
    </cfRule>
  </conditionalFormatting>
  <conditionalFormatting sqref="C29:O33">
    <cfRule type="cellIs" priority="2" dxfId="94" operator="lessThan" stopIfTrue="1">
      <formula>0</formula>
    </cfRule>
    <cfRule type="cellIs" priority="3" dxfId="95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6"/>
  <sheetViews>
    <sheetView showGridLines="0" zoomScale="88" zoomScaleNormal="88" zoomScalePageLayoutView="0" workbookViewId="0" topLeftCell="A1">
      <selection activeCell="F26" sqref="F26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460" t="s">
        <v>28</v>
      </c>
      <c r="O1" s="460"/>
    </row>
    <row r="2" ht="5.25" customHeight="1"/>
    <row r="3" ht="4.5" customHeight="1" thickBot="1"/>
    <row r="4" spans="1:15" ht="13.5" customHeight="1" thickTop="1">
      <c r="A4" s="469" t="s">
        <v>32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1"/>
    </row>
    <row r="5" spans="1:15" ht="12.75" customHeight="1">
      <c r="A5" s="472"/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4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461" t="s">
        <v>26</v>
      </c>
      <c r="D7" s="462"/>
      <c r="E7" s="463"/>
      <c r="F7" s="484" t="s">
        <v>25</v>
      </c>
      <c r="G7" s="485"/>
      <c r="H7" s="485"/>
      <c r="I7" s="485"/>
      <c r="J7" s="485"/>
      <c r="K7" s="485"/>
      <c r="L7" s="485"/>
      <c r="M7" s="485"/>
      <c r="N7" s="488"/>
      <c r="O7" s="464" t="s">
        <v>24</v>
      </c>
    </row>
    <row r="8" spans="1:15" ht="3.75" customHeight="1" thickBot="1">
      <c r="A8" s="78"/>
      <c r="B8" s="77"/>
      <c r="C8" s="76"/>
      <c r="D8" s="75"/>
      <c r="E8" s="74"/>
      <c r="F8" s="486"/>
      <c r="G8" s="487"/>
      <c r="H8" s="487"/>
      <c r="I8" s="487"/>
      <c r="J8" s="487"/>
      <c r="K8" s="487"/>
      <c r="L8" s="487"/>
      <c r="M8" s="487"/>
      <c r="N8" s="489"/>
      <c r="O8" s="465"/>
    </row>
    <row r="9" spans="1:15" ht="21.75" customHeight="1" thickBot="1" thickTop="1">
      <c r="A9" s="478" t="s">
        <v>23</v>
      </c>
      <c r="B9" s="479"/>
      <c r="C9" s="480" t="s">
        <v>22</v>
      </c>
      <c r="D9" s="482" t="s">
        <v>21</v>
      </c>
      <c r="E9" s="467" t="s">
        <v>17</v>
      </c>
      <c r="F9" s="461" t="s">
        <v>22</v>
      </c>
      <c r="G9" s="462"/>
      <c r="H9" s="462"/>
      <c r="I9" s="461" t="s">
        <v>21</v>
      </c>
      <c r="J9" s="462"/>
      <c r="K9" s="463"/>
      <c r="L9" s="87" t="s">
        <v>20</v>
      </c>
      <c r="M9" s="86"/>
      <c r="N9" s="86"/>
      <c r="O9" s="465"/>
    </row>
    <row r="10" spans="1:15" s="67" customFormat="1" ht="18.75" customHeight="1" thickBot="1">
      <c r="A10" s="73"/>
      <c r="B10" s="72"/>
      <c r="C10" s="481"/>
      <c r="D10" s="483"/>
      <c r="E10" s="468"/>
      <c r="F10" s="70" t="s">
        <v>31</v>
      </c>
      <c r="G10" s="69" t="s">
        <v>30</v>
      </c>
      <c r="H10" s="68" t="s">
        <v>17</v>
      </c>
      <c r="I10" s="70" t="s">
        <v>31</v>
      </c>
      <c r="J10" s="69" t="s">
        <v>30</v>
      </c>
      <c r="K10" s="71" t="s">
        <v>17</v>
      </c>
      <c r="L10" s="70" t="s">
        <v>31</v>
      </c>
      <c r="M10" s="377" t="s">
        <v>30</v>
      </c>
      <c r="N10" s="432" t="s">
        <v>17</v>
      </c>
      <c r="O10" s="466"/>
    </row>
    <row r="11" spans="1:15" s="65" customFormat="1" ht="18.75" customHeight="1" thickTop="1">
      <c r="A11" s="475">
        <v>2015</v>
      </c>
      <c r="B11" s="447" t="s">
        <v>7</v>
      </c>
      <c r="C11" s="410">
        <v>11422.357000000005</v>
      </c>
      <c r="D11" s="411">
        <v>893.5599999999994</v>
      </c>
      <c r="E11" s="355">
        <f aca="true" t="shared" si="0" ref="E11:E24">D11+C11</f>
        <v>12315.917000000005</v>
      </c>
      <c r="F11" s="410">
        <v>27552.825000000008</v>
      </c>
      <c r="G11" s="412">
        <v>14248.001999999999</v>
      </c>
      <c r="H11" s="413">
        <f aca="true" t="shared" si="1" ref="H11:H22">G11+F11</f>
        <v>41800.827000000005</v>
      </c>
      <c r="I11" s="414">
        <v>3310.6169999999997</v>
      </c>
      <c r="J11" s="415">
        <v>1058.1740000000002</v>
      </c>
      <c r="K11" s="416">
        <f aca="true" t="shared" si="2" ref="K11:K22">J11+I11</f>
        <v>4368.791</v>
      </c>
      <c r="L11" s="417">
        <f aca="true" t="shared" si="3" ref="L11:N24">I11+F11</f>
        <v>30863.442000000006</v>
      </c>
      <c r="M11" s="418">
        <f t="shared" si="3"/>
        <v>15306.176</v>
      </c>
      <c r="N11" s="391">
        <f t="shared" si="3"/>
        <v>46169.618</v>
      </c>
      <c r="O11" s="66">
        <f aca="true" t="shared" si="4" ref="O11:O24">N11+E11</f>
        <v>58485.535</v>
      </c>
    </row>
    <row r="12" spans="1:15" ht="18.75" customHeight="1">
      <c r="A12" s="476"/>
      <c r="B12" s="447" t="s">
        <v>6</v>
      </c>
      <c r="C12" s="52">
        <v>11591.259999999997</v>
      </c>
      <c r="D12" s="61">
        <v>968.0126000000004</v>
      </c>
      <c r="E12" s="356">
        <f t="shared" si="0"/>
        <v>12559.272599999997</v>
      </c>
      <c r="F12" s="52">
        <v>27124.277999999988</v>
      </c>
      <c r="G12" s="50">
        <v>14538.316000000006</v>
      </c>
      <c r="H12" s="56">
        <f t="shared" si="1"/>
        <v>41662.594</v>
      </c>
      <c r="I12" s="59">
        <v>5137.088</v>
      </c>
      <c r="J12" s="58">
        <v>975.6529999999999</v>
      </c>
      <c r="K12" s="57">
        <f t="shared" si="2"/>
        <v>6112.741</v>
      </c>
      <c r="L12" s="332">
        <f t="shared" si="3"/>
        <v>32261.365999999987</v>
      </c>
      <c r="M12" s="378">
        <f t="shared" si="3"/>
        <v>15513.969000000006</v>
      </c>
      <c r="N12" s="392">
        <f t="shared" si="3"/>
        <v>47775.335</v>
      </c>
      <c r="O12" s="55">
        <f t="shared" si="4"/>
        <v>60334.607599999996</v>
      </c>
    </row>
    <row r="13" spans="1:15" ht="18.75" customHeight="1">
      <c r="A13" s="476"/>
      <c r="B13" s="447" t="s">
        <v>5</v>
      </c>
      <c r="C13" s="52">
        <v>13973.525</v>
      </c>
      <c r="D13" s="61">
        <v>1109.356999999999</v>
      </c>
      <c r="E13" s="356">
        <f t="shared" si="0"/>
        <v>15082.881999999998</v>
      </c>
      <c r="F13" s="52">
        <v>28377.528000000006</v>
      </c>
      <c r="G13" s="50">
        <v>16314.130000000005</v>
      </c>
      <c r="H13" s="56">
        <f t="shared" si="1"/>
        <v>44691.65800000001</v>
      </c>
      <c r="I13" s="332">
        <v>3826.87</v>
      </c>
      <c r="J13" s="58">
        <v>2381.3109999999997</v>
      </c>
      <c r="K13" s="57">
        <f t="shared" si="2"/>
        <v>6208.181</v>
      </c>
      <c r="L13" s="332">
        <f t="shared" si="3"/>
        <v>32204.398000000005</v>
      </c>
      <c r="M13" s="378">
        <f t="shared" si="3"/>
        <v>18695.441000000006</v>
      </c>
      <c r="N13" s="392">
        <f t="shared" si="3"/>
        <v>50899.83900000001</v>
      </c>
      <c r="O13" s="55">
        <f t="shared" si="4"/>
        <v>65982.721</v>
      </c>
    </row>
    <row r="14" spans="1:15" ht="18.75" customHeight="1">
      <c r="A14" s="476"/>
      <c r="B14" s="447" t="s">
        <v>16</v>
      </c>
      <c r="C14" s="52">
        <v>12208.576999999994</v>
      </c>
      <c r="D14" s="61">
        <v>964.9569999999997</v>
      </c>
      <c r="E14" s="356">
        <f t="shared" si="0"/>
        <v>13173.533999999994</v>
      </c>
      <c r="F14" s="52">
        <v>29626.566000000006</v>
      </c>
      <c r="G14" s="50">
        <v>14850.063000000002</v>
      </c>
      <c r="H14" s="56">
        <f t="shared" si="1"/>
        <v>44476.62900000001</v>
      </c>
      <c r="I14" s="59">
        <v>7135.207</v>
      </c>
      <c r="J14" s="58">
        <v>1884.4250000000002</v>
      </c>
      <c r="K14" s="57">
        <f t="shared" si="2"/>
        <v>9019.632000000001</v>
      </c>
      <c r="L14" s="332">
        <f t="shared" si="3"/>
        <v>36761.77300000001</v>
      </c>
      <c r="M14" s="378">
        <f t="shared" si="3"/>
        <v>16734.488</v>
      </c>
      <c r="N14" s="392">
        <f t="shared" si="3"/>
        <v>53496.26100000001</v>
      </c>
      <c r="O14" s="55">
        <f t="shared" si="4"/>
        <v>66669.79500000001</v>
      </c>
    </row>
    <row r="15" spans="1:15" s="65" customFormat="1" ht="18.75" customHeight="1">
      <c r="A15" s="476"/>
      <c r="B15" s="447" t="s">
        <v>15</v>
      </c>
      <c r="C15" s="52">
        <v>13080.334000000003</v>
      </c>
      <c r="D15" s="61">
        <v>1159.193999999999</v>
      </c>
      <c r="E15" s="356">
        <f t="shared" si="0"/>
        <v>14239.528000000002</v>
      </c>
      <c r="F15" s="52">
        <v>29504.54599999999</v>
      </c>
      <c r="G15" s="50">
        <v>16065.203999999998</v>
      </c>
      <c r="H15" s="56">
        <f t="shared" si="1"/>
        <v>45569.749999999985</v>
      </c>
      <c r="I15" s="59">
        <v>4039.4820000000004</v>
      </c>
      <c r="J15" s="58">
        <v>1740.6999999999998</v>
      </c>
      <c r="K15" s="57">
        <f t="shared" si="2"/>
        <v>5780.182000000001</v>
      </c>
      <c r="L15" s="332">
        <f t="shared" si="3"/>
        <v>33544.02799999999</v>
      </c>
      <c r="M15" s="378">
        <f t="shared" si="3"/>
        <v>17805.904</v>
      </c>
      <c r="N15" s="392">
        <f t="shared" si="3"/>
        <v>51349.931999999986</v>
      </c>
      <c r="O15" s="55">
        <f t="shared" si="4"/>
        <v>65589.45999999999</v>
      </c>
    </row>
    <row r="16" spans="1:15" s="352" customFormat="1" ht="18.75" customHeight="1">
      <c r="A16" s="476"/>
      <c r="B16" s="448" t="s">
        <v>14</v>
      </c>
      <c r="C16" s="52">
        <v>12352.007000000001</v>
      </c>
      <c r="D16" s="61">
        <v>1306.6719999999996</v>
      </c>
      <c r="E16" s="356">
        <f t="shared" si="0"/>
        <v>13658.679</v>
      </c>
      <c r="F16" s="52">
        <v>25557.666000000005</v>
      </c>
      <c r="G16" s="50">
        <v>15181.581999999993</v>
      </c>
      <c r="H16" s="56">
        <f t="shared" si="1"/>
        <v>40739.248</v>
      </c>
      <c r="I16" s="59">
        <v>3415.4640000000004</v>
      </c>
      <c r="J16" s="58">
        <v>1376.77</v>
      </c>
      <c r="K16" s="57">
        <f t="shared" si="2"/>
        <v>4792.234</v>
      </c>
      <c r="L16" s="332">
        <f t="shared" si="3"/>
        <v>28973.130000000005</v>
      </c>
      <c r="M16" s="378">
        <f t="shared" si="3"/>
        <v>16558.35199999999</v>
      </c>
      <c r="N16" s="392">
        <f t="shared" si="3"/>
        <v>45531.482</v>
      </c>
      <c r="O16" s="55">
        <f t="shared" si="4"/>
        <v>59190.16100000001</v>
      </c>
    </row>
    <row r="17" spans="1:15" s="365" customFormat="1" ht="18.75" customHeight="1">
      <c r="A17" s="476"/>
      <c r="B17" s="447" t="s">
        <v>13</v>
      </c>
      <c r="C17" s="52">
        <v>14170.993999999995</v>
      </c>
      <c r="D17" s="61">
        <v>1403.0439999999994</v>
      </c>
      <c r="E17" s="356">
        <f t="shared" si="0"/>
        <v>15574.037999999995</v>
      </c>
      <c r="F17" s="52">
        <v>26989.00799999999</v>
      </c>
      <c r="G17" s="50">
        <v>16475.081</v>
      </c>
      <c r="H17" s="56">
        <f t="shared" si="1"/>
        <v>43464.08899999999</v>
      </c>
      <c r="I17" s="59">
        <v>2718.3680000000004</v>
      </c>
      <c r="J17" s="58">
        <v>1373.1100000000001</v>
      </c>
      <c r="K17" s="57">
        <f t="shared" si="2"/>
        <v>4091.4780000000005</v>
      </c>
      <c r="L17" s="332">
        <f t="shared" si="3"/>
        <v>29707.37599999999</v>
      </c>
      <c r="M17" s="378">
        <f t="shared" si="3"/>
        <v>17848.191</v>
      </c>
      <c r="N17" s="392">
        <f t="shared" si="3"/>
        <v>47555.566999999995</v>
      </c>
      <c r="O17" s="55">
        <f t="shared" si="4"/>
        <v>63129.60499999999</v>
      </c>
    </row>
    <row r="18" spans="1:15" s="376" customFormat="1" ht="18.75" customHeight="1">
      <c r="A18" s="476"/>
      <c r="B18" s="447" t="s">
        <v>12</v>
      </c>
      <c r="C18" s="52">
        <v>14005.046999999999</v>
      </c>
      <c r="D18" s="61">
        <v>1545.9399999999994</v>
      </c>
      <c r="E18" s="356">
        <f t="shared" si="0"/>
        <v>15550.986999999997</v>
      </c>
      <c r="F18" s="52">
        <v>26303.153000000002</v>
      </c>
      <c r="G18" s="50">
        <v>15953.664</v>
      </c>
      <c r="H18" s="56">
        <f t="shared" si="1"/>
        <v>42256.817</v>
      </c>
      <c r="I18" s="59">
        <v>2521.7970000000005</v>
      </c>
      <c r="J18" s="58">
        <v>964.207</v>
      </c>
      <c r="K18" s="57">
        <f t="shared" si="2"/>
        <v>3486.0040000000004</v>
      </c>
      <c r="L18" s="332">
        <f t="shared" si="3"/>
        <v>28824.950000000004</v>
      </c>
      <c r="M18" s="378">
        <f t="shared" si="3"/>
        <v>16917.871</v>
      </c>
      <c r="N18" s="392">
        <f t="shared" si="3"/>
        <v>45742.821</v>
      </c>
      <c r="O18" s="55">
        <f t="shared" si="4"/>
        <v>61293.808000000005</v>
      </c>
    </row>
    <row r="19" spans="1:15" ht="18.75" customHeight="1">
      <c r="A19" s="476"/>
      <c r="B19" s="447" t="s">
        <v>11</v>
      </c>
      <c r="C19" s="52">
        <v>15249.55800000002</v>
      </c>
      <c r="D19" s="61">
        <v>1550.0459999999994</v>
      </c>
      <c r="E19" s="356">
        <f t="shared" si="0"/>
        <v>16799.604000000018</v>
      </c>
      <c r="F19" s="52">
        <v>25300.704999999998</v>
      </c>
      <c r="G19" s="50">
        <v>14667.309</v>
      </c>
      <c r="H19" s="56">
        <f t="shared" si="1"/>
        <v>39968.013999999996</v>
      </c>
      <c r="I19" s="59">
        <v>6098.961</v>
      </c>
      <c r="J19" s="58">
        <v>2391.16</v>
      </c>
      <c r="K19" s="57">
        <f t="shared" si="2"/>
        <v>8490.121</v>
      </c>
      <c r="L19" s="332">
        <f t="shared" si="3"/>
        <v>31399.665999999997</v>
      </c>
      <c r="M19" s="378">
        <f t="shared" si="3"/>
        <v>17058.468999999997</v>
      </c>
      <c r="N19" s="392">
        <f t="shared" si="3"/>
        <v>48458.134999999995</v>
      </c>
      <c r="O19" s="55">
        <f t="shared" si="4"/>
        <v>65257.739000000016</v>
      </c>
    </row>
    <row r="20" spans="1:15" s="385" customFormat="1" ht="18.75" customHeight="1">
      <c r="A20" s="476"/>
      <c r="B20" s="447" t="s">
        <v>10</v>
      </c>
      <c r="C20" s="52">
        <v>15225.129000000006</v>
      </c>
      <c r="D20" s="61">
        <v>1540.7509999999993</v>
      </c>
      <c r="E20" s="356">
        <f t="shared" si="0"/>
        <v>16765.880000000005</v>
      </c>
      <c r="F20" s="52">
        <v>28413.067999999992</v>
      </c>
      <c r="G20" s="50">
        <v>18016.337</v>
      </c>
      <c r="H20" s="56">
        <f t="shared" si="1"/>
        <v>46429.40499999999</v>
      </c>
      <c r="I20" s="59">
        <v>5377.886</v>
      </c>
      <c r="J20" s="58">
        <v>1382.7149999999997</v>
      </c>
      <c r="K20" s="57">
        <f t="shared" si="2"/>
        <v>6760.601000000001</v>
      </c>
      <c r="L20" s="332">
        <f t="shared" si="3"/>
        <v>33790.95399999999</v>
      </c>
      <c r="M20" s="378">
        <f t="shared" si="3"/>
        <v>19399.052</v>
      </c>
      <c r="N20" s="392">
        <f t="shared" si="3"/>
        <v>53190.005999999994</v>
      </c>
      <c r="O20" s="55">
        <f t="shared" si="4"/>
        <v>69955.886</v>
      </c>
    </row>
    <row r="21" spans="1:15" s="54" customFormat="1" ht="18.75" customHeight="1">
      <c r="A21" s="476"/>
      <c r="B21" s="447" t="s">
        <v>9</v>
      </c>
      <c r="C21" s="52">
        <v>14331.955999999995</v>
      </c>
      <c r="D21" s="61">
        <v>1504.1529999999996</v>
      </c>
      <c r="E21" s="356">
        <f t="shared" si="0"/>
        <v>15836.108999999995</v>
      </c>
      <c r="F21" s="52">
        <v>27908.215999999993</v>
      </c>
      <c r="G21" s="50">
        <v>18524.639000000003</v>
      </c>
      <c r="H21" s="56">
        <f t="shared" si="1"/>
        <v>46432.854999999996</v>
      </c>
      <c r="I21" s="59">
        <v>4034.2280000000005</v>
      </c>
      <c r="J21" s="58">
        <v>2390.4280000000003</v>
      </c>
      <c r="K21" s="57">
        <f t="shared" si="2"/>
        <v>6424.656000000001</v>
      </c>
      <c r="L21" s="332">
        <f t="shared" si="3"/>
        <v>31942.443999999992</v>
      </c>
      <c r="M21" s="378">
        <f t="shared" si="3"/>
        <v>20915.067000000003</v>
      </c>
      <c r="N21" s="392">
        <f t="shared" si="3"/>
        <v>52857.511</v>
      </c>
      <c r="O21" s="55">
        <f t="shared" si="4"/>
        <v>68693.62</v>
      </c>
    </row>
    <row r="22" spans="1:15" ht="18.75" customHeight="1" thickBot="1">
      <c r="A22" s="477"/>
      <c r="B22" s="447" t="s">
        <v>8</v>
      </c>
      <c r="C22" s="52">
        <v>15242.794</v>
      </c>
      <c r="D22" s="61">
        <v>2548.079</v>
      </c>
      <c r="E22" s="356">
        <f t="shared" si="0"/>
        <v>17790.873</v>
      </c>
      <c r="F22" s="52">
        <v>22089.507000000016</v>
      </c>
      <c r="G22" s="50">
        <v>17128.448</v>
      </c>
      <c r="H22" s="56">
        <f t="shared" si="1"/>
        <v>39217.955000000016</v>
      </c>
      <c r="I22" s="59">
        <v>5306.241</v>
      </c>
      <c r="J22" s="58">
        <v>2898.3250000000003</v>
      </c>
      <c r="K22" s="57">
        <f t="shared" si="2"/>
        <v>8204.566</v>
      </c>
      <c r="L22" s="332">
        <f t="shared" si="3"/>
        <v>27395.748000000014</v>
      </c>
      <c r="M22" s="378">
        <f t="shared" si="3"/>
        <v>20026.773</v>
      </c>
      <c r="N22" s="392">
        <f t="shared" si="3"/>
        <v>47422.521000000015</v>
      </c>
      <c r="O22" s="55">
        <f t="shared" si="4"/>
        <v>65213.394000000015</v>
      </c>
    </row>
    <row r="23" spans="1:15" ht="3.75" customHeight="1">
      <c r="A23" s="64"/>
      <c r="B23" s="449"/>
      <c r="C23" s="63"/>
      <c r="D23" s="62"/>
      <c r="E23" s="357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379">
        <f t="shared" si="3"/>
        <v>0</v>
      </c>
      <c r="N23" s="393">
        <f t="shared" si="3"/>
        <v>0</v>
      </c>
      <c r="O23" s="36">
        <f t="shared" si="4"/>
        <v>0</v>
      </c>
    </row>
    <row r="24" spans="1:15" ht="19.5" customHeight="1">
      <c r="A24" s="451">
        <v>2016</v>
      </c>
      <c r="B24" s="450" t="s">
        <v>7</v>
      </c>
      <c r="C24" s="52">
        <v>11421.194000000005</v>
      </c>
      <c r="D24" s="61">
        <v>1857.0699999999988</v>
      </c>
      <c r="E24" s="356">
        <f t="shared" si="0"/>
        <v>13278.264000000003</v>
      </c>
      <c r="F24" s="60">
        <v>26922.977000000006</v>
      </c>
      <c r="G24" s="50">
        <v>13568.128000000004</v>
      </c>
      <c r="H24" s="56">
        <f>G24+F24</f>
        <v>40491.10500000001</v>
      </c>
      <c r="I24" s="59">
        <v>7023.392970000001</v>
      </c>
      <c r="J24" s="58">
        <v>1404.214</v>
      </c>
      <c r="K24" s="57">
        <f>J24+I24</f>
        <v>8427.60697</v>
      </c>
      <c r="L24" s="332">
        <f t="shared" si="3"/>
        <v>33946.36997000001</v>
      </c>
      <c r="M24" s="378">
        <f t="shared" si="3"/>
        <v>14972.342000000004</v>
      </c>
      <c r="N24" s="392">
        <f t="shared" si="3"/>
        <v>48918.71197000001</v>
      </c>
      <c r="O24" s="55">
        <f t="shared" si="4"/>
        <v>62196.975970000014</v>
      </c>
    </row>
    <row r="25" spans="1:15" ht="19.5" customHeight="1" thickBot="1">
      <c r="A25" s="451"/>
      <c r="B25" s="450" t="s">
        <v>6</v>
      </c>
      <c r="C25" s="52">
        <v>11848.563000000007</v>
      </c>
      <c r="D25" s="61">
        <v>2141.458999999999</v>
      </c>
      <c r="E25" s="356">
        <f>D25+C25</f>
        <v>13990.022000000006</v>
      </c>
      <c r="F25" s="60">
        <v>25078.524000000005</v>
      </c>
      <c r="G25" s="50">
        <v>12695.670000000002</v>
      </c>
      <c r="H25" s="56">
        <f>G25+F25</f>
        <v>37774.194</v>
      </c>
      <c r="I25" s="59">
        <v>5751.183</v>
      </c>
      <c r="J25" s="58">
        <v>1404.708</v>
      </c>
      <c r="K25" s="57">
        <f>J25+I25</f>
        <v>7155.891</v>
      </c>
      <c r="L25" s="332">
        <f>I25+F25</f>
        <v>30829.707000000006</v>
      </c>
      <c r="M25" s="378">
        <f>J25+G25</f>
        <v>14100.378000000002</v>
      </c>
      <c r="N25" s="392">
        <f>K25+H25</f>
        <v>44930.08500000001</v>
      </c>
      <c r="O25" s="55">
        <f>N25+E25</f>
        <v>58920.10700000001</v>
      </c>
    </row>
    <row r="26" spans="1:15" ht="18" customHeight="1">
      <c r="A26" s="53" t="s">
        <v>4</v>
      </c>
      <c r="B26" s="41"/>
      <c r="C26" s="40"/>
      <c r="D26" s="39"/>
      <c r="E26" s="358"/>
      <c r="F26" s="40"/>
      <c r="G26" s="39"/>
      <c r="H26" s="38"/>
      <c r="I26" s="40"/>
      <c r="J26" s="39"/>
      <c r="K26" s="38"/>
      <c r="L26" s="85"/>
      <c r="M26" s="379"/>
      <c r="N26" s="393"/>
      <c r="O26" s="36"/>
    </row>
    <row r="27" spans="1:15" ht="18" customHeight="1">
      <c r="A27" s="35" t="s">
        <v>143</v>
      </c>
      <c r="B27" s="48"/>
      <c r="C27" s="52">
        <f>SUM(C11:C12)</f>
        <v>23013.617000000002</v>
      </c>
      <c r="D27" s="50">
        <f aca="true" t="shared" si="5" ref="D27:O27">SUM(D11:D12)</f>
        <v>1861.5725999999997</v>
      </c>
      <c r="E27" s="359">
        <f t="shared" si="5"/>
        <v>24875.1896</v>
      </c>
      <c r="F27" s="52">
        <f t="shared" si="5"/>
        <v>54677.102999999996</v>
      </c>
      <c r="G27" s="50">
        <f t="shared" si="5"/>
        <v>28786.318000000007</v>
      </c>
      <c r="H27" s="51">
        <f t="shared" si="5"/>
        <v>83463.421</v>
      </c>
      <c r="I27" s="52">
        <f t="shared" si="5"/>
        <v>8447.705</v>
      </c>
      <c r="J27" s="50">
        <f t="shared" si="5"/>
        <v>2033.8270000000002</v>
      </c>
      <c r="K27" s="51">
        <f t="shared" si="5"/>
        <v>10481.532</v>
      </c>
      <c r="L27" s="52">
        <f t="shared" si="5"/>
        <v>63124.80799999999</v>
      </c>
      <c r="M27" s="380">
        <f t="shared" si="5"/>
        <v>30820.145000000004</v>
      </c>
      <c r="N27" s="394">
        <f t="shared" si="5"/>
        <v>93944.95300000001</v>
      </c>
      <c r="O27" s="49">
        <f t="shared" si="5"/>
        <v>118820.14259999999</v>
      </c>
    </row>
    <row r="28" spans="1:15" ht="18" customHeight="1" thickBot="1">
      <c r="A28" s="35" t="s">
        <v>144</v>
      </c>
      <c r="B28" s="48"/>
      <c r="C28" s="47">
        <f>SUM(C24:C25)</f>
        <v>23269.757000000012</v>
      </c>
      <c r="D28" s="44">
        <f aca="true" t="shared" si="6" ref="D28:O28">SUM(D24:D25)</f>
        <v>3998.5289999999977</v>
      </c>
      <c r="E28" s="360">
        <f t="shared" si="6"/>
        <v>27268.286000000007</v>
      </c>
      <c r="F28" s="46">
        <f t="shared" si="6"/>
        <v>52001.50100000001</v>
      </c>
      <c r="G28" s="44">
        <f t="shared" si="6"/>
        <v>26263.798000000006</v>
      </c>
      <c r="H28" s="45">
        <f t="shared" si="6"/>
        <v>78265.29900000001</v>
      </c>
      <c r="I28" s="46">
        <f t="shared" si="6"/>
        <v>12774.575970000002</v>
      </c>
      <c r="J28" s="44">
        <f t="shared" si="6"/>
        <v>2808.922</v>
      </c>
      <c r="K28" s="45">
        <f t="shared" si="6"/>
        <v>15583.49797</v>
      </c>
      <c r="L28" s="46">
        <f t="shared" si="6"/>
        <v>64776.07697000001</v>
      </c>
      <c r="M28" s="381">
        <f t="shared" si="6"/>
        <v>29072.72000000001</v>
      </c>
      <c r="N28" s="395">
        <f t="shared" si="6"/>
        <v>93848.79697000002</v>
      </c>
      <c r="O28" s="43">
        <f t="shared" si="6"/>
        <v>121117.08297000002</v>
      </c>
    </row>
    <row r="29" spans="1:15" ht="17.25" customHeight="1">
      <c r="A29" s="42" t="s">
        <v>3</v>
      </c>
      <c r="B29" s="41"/>
      <c r="C29" s="40"/>
      <c r="D29" s="39"/>
      <c r="E29" s="361"/>
      <c r="F29" s="40"/>
      <c r="G29" s="39"/>
      <c r="H29" s="37"/>
      <c r="I29" s="40"/>
      <c r="J29" s="39"/>
      <c r="K29" s="38"/>
      <c r="L29" s="85"/>
      <c r="M29" s="379"/>
      <c r="N29" s="396"/>
      <c r="O29" s="36"/>
    </row>
    <row r="30" spans="1:15" ht="17.25" customHeight="1">
      <c r="A30" s="35" t="s">
        <v>145</v>
      </c>
      <c r="B30" s="34"/>
      <c r="C30" s="419">
        <f>(C25/C12-1)*100</f>
        <v>2.2198018161960986</v>
      </c>
      <c r="D30" s="420">
        <f aca="true" t="shared" si="7" ref="D30:O30">(D25/D12-1)*100</f>
        <v>121.22222376031036</v>
      </c>
      <c r="E30" s="421">
        <f t="shared" si="7"/>
        <v>11.391976634060885</v>
      </c>
      <c r="F30" s="419">
        <f t="shared" si="7"/>
        <v>-7.542150983705387</v>
      </c>
      <c r="G30" s="422">
        <f t="shared" si="7"/>
        <v>-12.674411534320784</v>
      </c>
      <c r="H30" s="423">
        <f t="shared" si="7"/>
        <v>-9.333072251814167</v>
      </c>
      <c r="I30" s="424">
        <f t="shared" si="7"/>
        <v>11.95414600645346</v>
      </c>
      <c r="J30" s="420">
        <f t="shared" si="7"/>
        <v>43.9761882554556</v>
      </c>
      <c r="K30" s="425">
        <f t="shared" si="7"/>
        <v>17.06517583519407</v>
      </c>
      <c r="L30" s="424">
        <f t="shared" si="7"/>
        <v>-4.437688720310174</v>
      </c>
      <c r="M30" s="426">
        <f t="shared" si="7"/>
        <v>-9.11173020907805</v>
      </c>
      <c r="N30" s="427">
        <f t="shared" si="7"/>
        <v>-5.955478909776335</v>
      </c>
      <c r="O30" s="428">
        <f t="shared" si="7"/>
        <v>-2.34442661727029</v>
      </c>
    </row>
    <row r="31" spans="1:15" ht="7.5" customHeight="1" thickBot="1">
      <c r="A31" s="33"/>
      <c r="B31" s="32"/>
      <c r="C31" s="31"/>
      <c r="D31" s="30"/>
      <c r="E31" s="362"/>
      <c r="F31" s="29"/>
      <c r="G31" s="27"/>
      <c r="H31" s="26"/>
      <c r="I31" s="29"/>
      <c r="J31" s="27"/>
      <c r="K31" s="28"/>
      <c r="L31" s="29"/>
      <c r="M31" s="382"/>
      <c r="N31" s="397"/>
      <c r="O31" s="25"/>
    </row>
    <row r="32" spans="1:15" ht="17.25" customHeight="1">
      <c r="A32" s="24" t="s">
        <v>2</v>
      </c>
      <c r="B32" s="23"/>
      <c r="C32" s="22"/>
      <c r="D32" s="21"/>
      <c r="E32" s="363"/>
      <c r="F32" s="20"/>
      <c r="G32" s="18"/>
      <c r="H32" s="17"/>
      <c r="I32" s="20"/>
      <c r="J32" s="18"/>
      <c r="K32" s="19"/>
      <c r="L32" s="20"/>
      <c r="M32" s="383"/>
      <c r="N32" s="398"/>
      <c r="O32" s="16"/>
    </row>
    <row r="33" spans="1:15" ht="17.25" customHeight="1" thickBot="1">
      <c r="A33" s="407" t="s">
        <v>146</v>
      </c>
      <c r="B33" s="15"/>
      <c r="C33" s="14">
        <f aca="true" t="shared" si="8" ref="C33:O33">(C28/C27-1)*100</f>
        <v>1.1129932335278259</v>
      </c>
      <c r="D33" s="10">
        <f t="shared" si="8"/>
        <v>114.79307334024998</v>
      </c>
      <c r="E33" s="364">
        <f t="shared" si="8"/>
        <v>9.620414712336522</v>
      </c>
      <c r="F33" s="14">
        <f t="shared" si="8"/>
        <v>-4.89345969920898</v>
      </c>
      <c r="G33" s="13">
        <f t="shared" si="8"/>
        <v>-8.762912992206918</v>
      </c>
      <c r="H33" s="9">
        <f t="shared" si="8"/>
        <v>-6.228024130475063</v>
      </c>
      <c r="I33" s="12">
        <f t="shared" si="8"/>
        <v>51.21948470028252</v>
      </c>
      <c r="J33" s="10">
        <f t="shared" si="8"/>
        <v>38.1101735791687</v>
      </c>
      <c r="K33" s="11">
        <f t="shared" si="8"/>
        <v>48.67576581362345</v>
      </c>
      <c r="L33" s="12">
        <f t="shared" si="8"/>
        <v>2.615879592061532</v>
      </c>
      <c r="M33" s="384">
        <f t="shared" si="8"/>
        <v>-5.669749444721939</v>
      </c>
      <c r="N33" s="399">
        <f t="shared" si="8"/>
        <v>-0.10235358785052329</v>
      </c>
      <c r="O33" s="8">
        <f t="shared" si="8"/>
        <v>1.933123727794639</v>
      </c>
    </row>
    <row r="34" spans="1:14" s="5" customFormat="1" ht="17.25" customHeight="1" thickTop="1">
      <c r="A34" s="84" t="s">
        <v>1</v>
      </c>
      <c r="B34" s="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="5" customFormat="1" ht="13.5" customHeight="1">
      <c r="A35" s="84" t="s">
        <v>0</v>
      </c>
    </row>
    <row r="36" spans="1:14" ht="14.25">
      <c r="A36" s="88" t="s">
        <v>493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4.25">
      <c r="A37" s="3"/>
      <c r="B37" s="3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65516" ht="14.25">
      <c r="C65516" s="2" t="e">
        <f>((C65512/C65499)-1)*100</f>
        <v>#DIV/0!</v>
      </c>
    </row>
  </sheetData>
  <sheetProtection/>
  <mergeCells count="12">
    <mergeCell ref="C9:C10"/>
    <mergeCell ref="D9:D10"/>
    <mergeCell ref="E9:E10"/>
    <mergeCell ref="F9:H9"/>
    <mergeCell ref="I9:K9"/>
    <mergeCell ref="A11:A22"/>
    <mergeCell ref="N1:O1"/>
    <mergeCell ref="A4:O5"/>
    <mergeCell ref="C7:E7"/>
    <mergeCell ref="F7:N8"/>
    <mergeCell ref="O7:O10"/>
    <mergeCell ref="A9:B9"/>
  </mergeCells>
  <conditionalFormatting sqref="P30:IV30 P33:IV33">
    <cfRule type="cellIs" priority="4" dxfId="93" operator="lessThan" stopIfTrue="1">
      <formula>0</formula>
    </cfRule>
  </conditionalFormatting>
  <conditionalFormatting sqref="A30:B30 A33:B33">
    <cfRule type="cellIs" priority="1" dxfId="93" operator="lessThan" stopIfTrue="1">
      <formula>0</formula>
    </cfRule>
  </conditionalFormatting>
  <conditionalFormatting sqref="C29:O33">
    <cfRule type="cellIs" priority="2" dxfId="94" operator="lessThan" stopIfTrue="1">
      <formula>0</formula>
    </cfRule>
    <cfRule type="cellIs" priority="3" dxfId="95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26"/>
  <sheetViews>
    <sheetView showGridLines="0" zoomScale="90" zoomScaleNormal="90" zoomScalePageLayoutView="0" workbookViewId="0" topLeftCell="A1">
      <selection activeCell="A22" sqref="A22"/>
    </sheetView>
  </sheetViews>
  <sheetFormatPr defaultColWidth="9.140625" defaultRowHeight="15"/>
  <cols>
    <col min="1" max="1" width="23.57421875" style="88" customWidth="1"/>
    <col min="2" max="2" width="10.140625" style="88" customWidth="1"/>
    <col min="3" max="3" width="11.421875" style="88" customWidth="1"/>
    <col min="4" max="4" width="10.00390625" style="88" bestFit="1" customWidth="1"/>
    <col min="5" max="5" width="9.00390625" style="88" customWidth="1"/>
    <col min="6" max="6" width="10.28125" style="88" customWidth="1"/>
    <col min="7" max="7" width="11.00390625" style="88" customWidth="1"/>
    <col min="8" max="8" width="10.421875" style="88" customWidth="1"/>
    <col min="9" max="9" width="7.7109375" style="88" bestFit="1" customWidth="1"/>
    <col min="10" max="10" width="10.00390625" style="88" customWidth="1"/>
    <col min="11" max="11" width="10.28125" style="88" customWidth="1"/>
    <col min="12" max="12" width="11.8515625" style="88" customWidth="1"/>
    <col min="13" max="13" width="8.8515625" style="88" customWidth="1"/>
    <col min="14" max="14" width="9.8515625" style="88" customWidth="1"/>
    <col min="15" max="15" width="11.00390625" style="88" customWidth="1"/>
    <col min="16" max="16" width="11.140625" style="88" bestFit="1" customWidth="1"/>
    <col min="17" max="17" width="7.7109375" style="88" bestFit="1" customWidth="1"/>
    <col min="18" max="16384" width="9.140625" style="88" customWidth="1"/>
  </cols>
  <sheetData>
    <row r="1" spans="14:17" ht="18.75" thickBot="1">
      <c r="N1" s="490" t="s">
        <v>28</v>
      </c>
      <c r="O1" s="491"/>
      <c r="P1" s="491"/>
      <c r="Q1" s="492"/>
    </row>
    <row r="2" ht="7.5" customHeight="1" thickBot="1"/>
    <row r="3" spans="1:17" ht="24" customHeight="1">
      <c r="A3" s="498" t="s">
        <v>39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500"/>
    </row>
    <row r="4" spans="1:17" ht="18" customHeight="1" thickBot="1">
      <c r="A4" s="501" t="s">
        <v>38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3"/>
    </row>
    <row r="5" spans="1:17" ht="15" thickBot="1">
      <c r="A5" s="509" t="s">
        <v>37</v>
      </c>
      <c r="B5" s="493" t="s">
        <v>36</v>
      </c>
      <c r="C5" s="494"/>
      <c r="D5" s="494"/>
      <c r="E5" s="494"/>
      <c r="F5" s="495"/>
      <c r="G5" s="495"/>
      <c r="H5" s="495"/>
      <c r="I5" s="496"/>
      <c r="J5" s="494" t="s">
        <v>35</v>
      </c>
      <c r="K5" s="494"/>
      <c r="L5" s="494"/>
      <c r="M5" s="494"/>
      <c r="N5" s="494"/>
      <c r="O5" s="494"/>
      <c r="P5" s="494"/>
      <c r="Q5" s="497"/>
    </row>
    <row r="6" spans="1:17" s="446" customFormat="1" ht="25.5" customHeight="1" thickBot="1">
      <c r="A6" s="510"/>
      <c r="B6" s="504" t="s">
        <v>147</v>
      </c>
      <c r="C6" s="507"/>
      <c r="D6" s="508"/>
      <c r="E6" s="512" t="s">
        <v>34</v>
      </c>
      <c r="F6" s="504" t="s">
        <v>148</v>
      </c>
      <c r="G6" s="507"/>
      <c r="H6" s="508"/>
      <c r="I6" s="514" t="s">
        <v>33</v>
      </c>
      <c r="J6" s="504" t="s">
        <v>149</v>
      </c>
      <c r="K6" s="505"/>
      <c r="L6" s="506"/>
      <c r="M6" s="512" t="s">
        <v>34</v>
      </c>
      <c r="N6" s="504" t="s">
        <v>150</v>
      </c>
      <c r="O6" s="505"/>
      <c r="P6" s="506"/>
      <c r="Q6" s="512" t="s">
        <v>33</v>
      </c>
    </row>
    <row r="7" spans="1:17" s="110" customFormat="1" ht="26.25" thickBot="1">
      <c r="A7" s="511"/>
      <c r="B7" s="114" t="s">
        <v>22</v>
      </c>
      <c r="C7" s="111" t="s">
        <v>21</v>
      </c>
      <c r="D7" s="111" t="s">
        <v>17</v>
      </c>
      <c r="E7" s="513"/>
      <c r="F7" s="114" t="s">
        <v>22</v>
      </c>
      <c r="G7" s="112" t="s">
        <v>21</v>
      </c>
      <c r="H7" s="111" t="s">
        <v>17</v>
      </c>
      <c r="I7" s="515"/>
      <c r="J7" s="114" t="s">
        <v>22</v>
      </c>
      <c r="K7" s="111" t="s">
        <v>21</v>
      </c>
      <c r="L7" s="112" t="s">
        <v>17</v>
      </c>
      <c r="M7" s="513"/>
      <c r="N7" s="113" t="s">
        <v>22</v>
      </c>
      <c r="O7" s="112" t="s">
        <v>21</v>
      </c>
      <c r="P7" s="111" t="s">
        <v>17</v>
      </c>
      <c r="Q7" s="513"/>
    </row>
    <row r="8" spans="1:17" s="91" customFormat="1" ht="17.25" customHeight="1" thickBot="1">
      <c r="A8" s="109" t="s">
        <v>24</v>
      </c>
      <c r="B8" s="105">
        <f>SUM(B9:B21)</f>
        <v>1737328</v>
      </c>
      <c r="C8" s="104">
        <f>SUM(C9:C21)</f>
        <v>63180</v>
      </c>
      <c r="D8" s="104">
        <f aca="true" t="shared" si="0" ref="D8:D18">C8+B8</f>
        <v>1800508</v>
      </c>
      <c r="E8" s="106">
        <f aca="true" t="shared" si="1" ref="E8:E18">(D8/$D$8)</f>
        <v>1</v>
      </c>
      <c r="F8" s="105">
        <f>SUM(F9:F21)</f>
        <v>1541753</v>
      </c>
      <c r="G8" s="104">
        <f>SUM(G9:G21)</f>
        <v>65326</v>
      </c>
      <c r="H8" s="104">
        <f aca="true" t="shared" si="2" ref="H8:H18">G8+F8</f>
        <v>1607079</v>
      </c>
      <c r="I8" s="103">
        <f aca="true" t="shared" si="3" ref="I8:I16">(D8/H8-1)*100</f>
        <v>12.0360604550243</v>
      </c>
      <c r="J8" s="108">
        <f>SUM(J9:J21)</f>
        <v>3679018</v>
      </c>
      <c r="K8" s="107">
        <f>SUM(K9:K21)</f>
        <v>141479</v>
      </c>
      <c r="L8" s="104">
        <f aca="true" t="shared" si="4" ref="L8:L18">K8+J8</f>
        <v>3820497</v>
      </c>
      <c r="M8" s="106">
        <f aca="true" t="shared" si="5" ref="M8:M18">(L8/$L$8)</f>
        <v>1</v>
      </c>
      <c r="N8" s="105">
        <f>SUM(N9:N21)</f>
        <v>3353722</v>
      </c>
      <c r="O8" s="104">
        <f>SUM(O9:O21)</f>
        <v>139969</v>
      </c>
      <c r="P8" s="104">
        <f aca="true" t="shared" si="6" ref="P8:P18">O8+N8</f>
        <v>3493691</v>
      </c>
      <c r="Q8" s="103">
        <f aca="true" t="shared" si="7" ref="Q8:Q16">(L8/P8-1)*100</f>
        <v>9.354175855849878</v>
      </c>
    </row>
    <row r="9" spans="1:17" s="91" customFormat="1" ht="18" customHeight="1" thickTop="1">
      <c r="A9" s="638" t="s">
        <v>151</v>
      </c>
      <c r="B9" s="639">
        <v>1040061</v>
      </c>
      <c r="C9" s="640">
        <v>32618</v>
      </c>
      <c r="D9" s="640">
        <f t="shared" si="0"/>
        <v>1072679</v>
      </c>
      <c r="E9" s="641">
        <f t="shared" si="1"/>
        <v>0.595764639757224</v>
      </c>
      <c r="F9" s="639">
        <v>939040</v>
      </c>
      <c r="G9" s="640">
        <v>29688</v>
      </c>
      <c r="H9" s="640">
        <f t="shared" si="2"/>
        <v>968728</v>
      </c>
      <c r="I9" s="642">
        <f t="shared" si="3"/>
        <v>10.730669496494372</v>
      </c>
      <c r="J9" s="639">
        <v>2152766</v>
      </c>
      <c r="K9" s="640">
        <v>74749</v>
      </c>
      <c r="L9" s="640">
        <f t="shared" si="4"/>
        <v>2227515</v>
      </c>
      <c r="M9" s="641">
        <f t="shared" si="5"/>
        <v>0.5830432532730689</v>
      </c>
      <c r="N9" s="639">
        <v>1990308</v>
      </c>
      <c r="O9" s="640">
        <v>62475</v>
      </c>
      <c r="P9" s="640">
        <f t="shared" si="6"/>
        <v>2052783</v>
      </c>
      <c r="Q9" s="643">
        <f t="shared" si="7"/>
        <v>8.51195669488689</v>
      </c>
    </row>
    <row r="10" spans="1:17" s="91" customFormat="1" ht="18" customHeight="1">
      <c r="A10" s="644" t="s">
        <v>152</v>
      </c>
      <c r="B10" s="645">
        <v>287104</v>
      </c>
      <c r="C10" s="646">
        <v>2200</v>
      </c>
      <c r="D10" s="646">
        <f t="shared" si="0"/>
        <v>289304</v>
      </c>
      <c r="E10" s="647">
        <f t="shared" si="1"/>
        <v>0.1606790972325588</v>
      </c>
      <c r="F10" s="645">
        <v>249779</v>
      </c>
      <c r="G10" s="646">
        <v>1100</v>
      </c>
      <c r="H10" s="646">
        <f t="shared" si="2"/>
        <v>250879</v>
      </c>
      <c r="I10" s="648">
        <f t="shared" si="3"/>
        <v>15.316148422147723</v>
      </c>
      <c r="J10" s="645">
        <v>647737</v>
      </c>
      <c r="K10" s="646">
        <v>5386</v>
      </c>
      <c r="L10" s="646">
        <f t="shared" si="4"/>
        <v>653123</v>
      </c>
      <c r="M10" s="647">
        <f t="shared" si="5"/>
        <v>0.17095236562154087</v>
      </c>
      <c r="N10" s="645">
        <v>602124</v>
      </c>
      <c r="O10" s="646">
        <v>1100</v>
      </c>
      <c r="P10" s="646">
        <f t="shared" si="6"/>
        <v>603224</v>
      </c>
      <c r="Q10" s="649">
        <f t="shared" si="7"/>
        <v>8.272051509886879</v>
      </c>
    </row>
    <row r="11" spans="1:17" s="91" customFormat="1" ht="18" customHeight="1">
      <c r="A11" s="644" t="s">
        <v>153</v>
      </c>
      <c r="B11" s="645">
        <v>215891</v>
      </c>
      <c r="C11" s="646">
        <v>0</v>
      </c>
      <c r="D11" s="646">
        <f t="shared" si="0"/>
        <v>215891</v>
      </c>
      <c r="E11" s="647">
        <f t="shared" si="1"/>
        <v>0.11990560441830861</v>
      </c>
      <c r="F11" s="645">
        <v>177211</v>
      </c>
      <c r="G11" s="646"/>
      <c r="H11" s="646">
        <f t="shared" si="2"/>
        <v>177211</v>
      </c>
      <c r="I11" s="648">
        <f t="shared" si="3"/>
        <v>21.827087483282636</v>
      </c>
      <c r="J11" s="645">
        <v>482611</v>
      </c>
      <c r="K11" s="646"/>
      <c r="L11" s="646">
        <f t="shared" si="4"/>
        <v>482611</v>
      </c>
      <c r="M11" s="647">
        <f t="shared" si="5"/>
        <v>0.12632152308979697</v>
      </c>
      <c r="N11" s="645">
        <v>388693</v>
      </c>
      <c r="O11" s="646"/>
      <c r="P11" s="646">
        <f t="shared" si="6"/>
        <v>388693</v>
      </c>
      <c r="Q11" s="649">
        <f t="shared" si="7"/>
        <v>24.16251386055319</v>
      </c>
    </row>
    <row r="12" spans="1:17" s="91" customFormat="1" ht="18" customHeight="1">
      <c r="A12" s="644" t="s">
        <v>154</v>
      </c>
      <c r="B12" s="645">
        <v>73644</v>
      </c>
      <c r="C12" s="646">
        <v>388</v>
      </c>
      <c r="D12" s="646">
        <f t="shared" si="0"/>
        <v>74032</v>
      </c>
      <c r="E12" s="647">
        <f t="shared" si="1"/>
        <v>0.04111728467743548</v>
      </c>
      <c r="F12" s="645">
        <v>64409</v>
      </c>
      <c r="G12" s="646"/>
      <c r="H12" s="646">
        <f t="shared" si="2"/>
        <v>64409</v>
      </c>
      <c r="I12" s="648">
        <f t="shared" si="3"/>
        <v>14.940458631557707</v>
      </c>
      <c r="J12" s="645">
        <v>147849</v>
      </c>
      <c r="K12" s="646">
        <v>681</v>
      </c>
      <c r="L12" s="646">
        <f t="shared" si="4"/>
        <v>148530</v>
      </c>
      <c r="M12" s="647">
        <f t="shared" si="5"/>
        <v>0.038877140853663804</v>
      </c>
      <c r="N12" s="645">
        <v>137069</v>
      </c>
      <c r="O12" s="646"/>
      <c r="P12" s="646">
        <f t="shared" si="6"/>
        <v>137069</v>
      </c>
      <c r="Q12" s="649">
        <f t="shared" si="7"/>
        <v>8.361482173212043</v>
      </c>
    </row>
    <row r="13" spans="1:17" s="91" customFormat="1" ht="18" customHeight="1">
      <c r="A13" s="644" t="s">
        <v>155</v>
      </c>
      <c r="B13" s="645">
        <v>71562</v>
      </c>
      <c r="C13" s="646">
        <v>0</v>
      </c>
      <c r="D13" s="646">
        <f>C13+B13</f>
        <v>71562</v>
      </c>
      <c r="E13" s="647">
        <f>(D13/$D$8)</f>
        <v>0.03974544961755238</v>
      </c>
      <c r="F13" s="645">
        <v>67884</v>
      </c>
      <c r="G13" s="646">
        <v>1065</v>
      </c>
      <c r="H13" s="646">
        <f>G13+F13</f>
        <v>68949</v>
      </c>
      <c r="I13" s="648">
        <f t="shared" si="3"/>
        <v>3.7897576469564376</v>
      </c>
      <c r="J13" s="645">
        <v>145975</v>
      </c>
      <c r="K13" s="646"/>
      <c r="L13" s="646">
        <f>K13+J13</f>
        <v>145975</v>
      </c>
      <c r="M13" s="647">
        <f>(L13/$L$8)</f>
        <v>0.0382083796951025</v>
      </c>
      <c r="N13" s="645">
        <v>145394</v>
      </c>
      <c r="O13" s="646">
        <v>2446</v>
      </c>
      <c r="P13" s="646">
        <f>O13+N13</f>
        <v>147840</v>
      </c>
      <c r="Q13" s="649">
        <f t="shared" si="7"/>
        <v>-1.2614989177489155</v>
      </c>
    </row>
    <row r="14" spans="1:17" s="91" customFormat="1" ht="18" customHeight="1">
      <c r="A14" s="644" t="s">
        <v>156</v>
      </c>
      <c r="B14" s="645">
        <v>25065</v>
      </c>
      <c r="C14" s="646">
        <v>0</v>
      </c>
      <c r="D14" s="646">
        <f>C14+B14</f>
        <v>25065</v>
      </c>
      <c r="E14" s="647">
        <f>(D14/$D$8)</f>
        <v>0.01392107116436028</v>
      </c>
      <c r="F14" s="645">
        <v>20565</v>
      </c>
      <c r="G14" s="646"/>
      <c r="H14" s="646">
        <f>G14+F14</f>
        <v>20565</v>
      </c>
      <c r="I14" s="648">
        <f t="shared" si="3"/>
        <v>21.881838074398253</v>
      </c>
      <c r="J14" s="645">
        <v>51720</v>
      </c>
      <c r="K14" s="646"/>
      <c r="L14" s="646">
        <f>K14+J14</f>
        <v>51720</v>
      </c>
      <c r="M14" s="647">
        <f>(L14/$L$8)</f>
        <v>0.013537505722423024</v>
      </c>
      <c r="N14" s="645">
        <v>43612</v>
      </c>
      <c r="O14" s="646"/>
      <c r="P14" s="646">
        <f>O14+N14</f>
        <v>43612</v>
      </c>
      <c r="Q14" s="649">
        <f t="shared" si="7"/>
        <v>18.59121342749701</v>
      </c>
    </row>
    <row r="15" spans="1:20" s="91" customFormat="1" ht="18" customHeight="1">
      <c r="A15" s="644" t="s">
        <v>157</v>
      </c>
      <c r="B15" s="645">
        <v>24001</v>
      </c>
      <c r="C15" s="646">
        <v>0</v>
      </c>
      <c r="D15" s="646">
        <f>C15+B15</f>
        <v>24001</v>
      </c>
      <c r="E15" s="647">
        <f>(D15/$D$8)</f>
        <v>0.013330126830872176</v>
      </c>
      <c r="F15" s="645">
        <v>22865</v>
      </c>
      <c r="G15" s="646"/>
      <c r="H15" s="646">
        <f>G15+F15</f>
        <v>22865</v>
      </c>
      <c r="I15" s="648">
        <f t="shared" si="3"/>
        <v>4.968292149573594</v>
      </c>
      <c r="J15" s="645">
        <v>50360</v>
      </c>
      <c r="K15" s="646"/>
      <c r="L15" s="646">
        <f>K15+J15</f>
        <v>50360</v>
      </c>
      <c r="M15" s="647">
        <f>(L15/$L$8)</f>
        <v>0.013181531093991174</v>
      </c>
      <c r="N15" s="645">
        <v>46522</v>
      </c>
      <c r="O15" s="646"/>
      <c r="P15" s="646">
        <f>O15+N15</f>
        <v>46522</v>
      </c>
      <c r="Q15" s="649">
        <f t="shared" si="7"/>
        <v>8.249860281157307</v>
      </c>
      <c r="T15" s="444"/>
    </row>
    <row r="16" spans="1:17" s="91" customFormat="1" ht="18" customHeight="1">
      <c r="A16" s="644" t="s">
        <v>158</v>
      </c>
      <c r="B16" s="645">
        <v>0</v>
      </c>
      <c r="C16" s="646">
        <v>6265</v>
      </c>
      <c r="D16" s="646">
        <f t="shared" si="0"/>
        <v>6265</v>
      </c>
      <c r="E16" s="647">
        <f t="shared" si="1"/>
        <v>0.0034795735425779835</v>
      </c>
      <c r="F16" s="645"/>
      <c r="G16" s="646">
        <v>9919</v>
      </c>
      <c r="H16" s="646">
        <f t="shared" si="2"/>
        <v>9919</v>
      </c>
      <c r="I16" s="648">
        <f t="shared" si="3"/>
        <v>-36.838390966831334</v>
      </c>
      <c r="J16" s="645"/>
      <c r="K16" s="646">
        <v>12368</v>
      </c>
      <c r="L16" s="646">
        <f t="shared" si="4"/>
        <v>12368</v>
      </c>
      <c r="M16" s="647">
        <f t="shared" si="5"/>
        <v>0.0032372751503273005</v>
      </c>
      <c r="N16" s="645"/>
      <c r="O16" s="646">
        <v>23276</v>
      </c>
      <c r="P16" s="646">
        <f t="shared" si="6"/>
        <v>23276</v>
      </c>
      <c r="Q16" s="649">
        <f t="shared" si="7"/>
        <v>-46.8637222890531</v>
      </c>
    </row>
    <row r="17" spans="1:17" s="91" customFormat="1" ht="18" customHeight="1">
      <c r="A17" s="644" t="s">
        <v>159</v>
      </c>
      <c r="B17" s="645">
        <v>0</v>
      </c>
      <c r="C17" s="646">
        <v>4098</v>
      </c>
      <c r="D17" s="646">
        <f>C17+B17</f>
        <v>4098</v>
      </c>
      <c r="E17" s="647">
        <f>(D17/$D$8)</f>
        <v>0.002276024322024673</v>
      </c>
      <c r="F17" s="645"/>
      <c r="G17" s="646">
        <v>4925</v>
      </c>
      <c r="H17" s="646">
        <f>G17+F17</f>
        <v>4925</v>
      </c>
      <c r="I17" s="648">
        <f>(D17/H17-1)*100</f>
        <v>-16.791878172588838</v>
      </c>
      <c r="J17" s="645"/>
      <c r="K17" s="646">
        <v>8048</v>
      </c>
      <c r="L17" s="646">
        <f>K17+J17</f>
        <v>8048</v>
      </c>
      <c r="M17" s="647">
        <f>(L17/$L$8)</f>
        <v>0.0021065322129555394</v>
      </c>
      <c r="N17" s="645"/>
      <c r="O17" s="646">
        <v>11452</v>
      </c>
      <c r="P17" s="646">
        <f>O17+N17</f>
        <v>11452</v>
      </c>
      <c r="Q17" s="649">
        <f>(L17/P17-1)*100</f>
        <v>-29.724065665385957</v>
      </c>
    </row>
    <row r="18" spans="1:17" s="91" customFormat="1" ht="18" customHeight="1">
      <c r="A18" s="644" t="s">
        <v>160</v>
      </c>
      <c r="B18" s="645">
        <v>0</v>
      </c>
      <c r="C18" s="646">
        <v>3491</v>
      </c>
      <c r="D18" s="646">
        <f t="shared" si="0"/>
        <v>3491</v>
      </c>
      <c r="E18" s="647">
        <f t="shared" si="1"/>
        <v>0.0019388972445554254</v>
      </c>
      <c r="F18" s="645"/>
      <c r="G18" s="646">
        <v>2799</v>
      </c>
      <c r="H18" s="646">
        <f t="shared" si="2"/>
        <v>2799</v>
      </c>
      <c r="I18" s="648">
        <f>(D18/H18-1)*100</f>
        <v>24.723115398356565</v>
      </c>
      <c r="J18" s="645"/>
      <c r="K18" s="646">
        <v>9274</v>
      </c>
      <c r="L18" s="646">
        <f t="shared" si="4"/>
        <v>9274</v>
      </c>
      <c r="M18" s="647">
        <f t="shared" si="5"/>
        <v>0.0024274328706448403</v>
      </c>
      <c r="N18" s="645"/>
      <c r="O18" s="646">
        <v>7595</v>
      </c>
      <c r="P18" s="646">
        <f t="shared" si="6"/>
        <v>7595</v>
      </c>
      <c r="Q18" s="649">
        <f>(L18/P18-1)*100</f>
        <v>22.106649111257415</v>
      </c>
    </row>
    <row r="19" spans="1:17" s="91" customFormat="1" ht="18" customHeight="1">
      <c r="A19" s="644" t="s">
        <v>161</v>
      </c>
      <c r="B19" s="645">
        <v>0</v>
      </c>
      <c r="C19" s="646">
        <v>1532</v>
      </c>
      <c r="D19" s="646">
        <f>C19+B19</f>
        <v>1532</v>
      </c>
      <c r="E19" s="647">
        <f>(D19/$D$8)</f>
        <v>0.0008508709764133233</v>
      </c>
      <c r="F19" s="645"/>
      <c r="G19" s="646">
        <v>4397</v>
      </c>
      <c r="H19" s="646">
        <f>G19+F19</f>
        <v>4397</v>
      </c>
      <c r="I19" s="648">
        <f>(D19/H19-1)*100</f>
        <v>-65.15806231521492</v>
      </c>
      <c r="J19" s="645"/>
      <c r="K19" s="646">
        <v>5208</v>
      </c>
      <c r="L19" s="646">
        <f>K19+J19</f>
        <v>5208</v>
      </c>
      <c r="M19" s="647">
        <f>(L19/$L$8)</f>
        <v>0.0013631734300537338</v>
      </c>
      <c r="N19" s="645"/>
      <c r="O19" s="646">
        <v>6900</v>
      </c>
      <c r="P19" s="646">
        <f>O19+N19</f>
        <v>6900</v>
      </c>
      <c r="Q19" s="649">
        <f>(L19/P19-1)*100</f>
        <v>-24.52173913043478</v>
      </c>
    </row>
    <row r="20" spans="1:17" s="91" customFormat="1" ht="18" customHeight="1">
      <c r="A20" s="644" t="s">
        <v>162</v>
      </c>
      <c r="B20" s="645">
        <v>0</v>
      </c>
      <c r="C20" s="646">
        <v>1377</v>
      </c>
      <c r="D20" s="646">
        <f>C20+B20</f>
        <v>1377</v>
      </c>
      <c r="E20" s="647">
        <f>(D20/$D$8)</f>
        <v>0.0007647841609145864</v>
      </c>
      <c r="F20" s="645"/>
      <c r="G20" s="646">
        <v>875</v>
      </c>
      <c r="H20" s="646">
        <f>G20+F20</f>
        <v>875</v>
      </c>
      <c r="I20" s="648">
        <f>(D20/H20-1)*100</f>
        <v>57.37142857142856</v>
      </c>
      <c r="J20" s="645"/>
      <c r="K20" s="646">
        <v>2938</v>
      </c>
      <c r="L20" s="646">
        <f>K20+J20</f>
        <v>2938</v>
      </c>
      <c r="M20" s="647">
        <f>(L20/$L$8)</f>
        <v>0.0007690098958329243</v>
      </c>
      <c r="N20" s="645"/>
      <c r="O20" s="646">
        <v>2251</v>
      </c>
      <c r="P20" s="646">
        <f>O20+N20</f>
        <v>2251</v>
      </c>
      <c r="Q20" s="649">
        <f>(L20/P20-1)*100</f>
        <v>30.519768991559303</v>
      </c>
    </row>
    <row r="21" spans="1:17" s="91" customFormat="1" ht="18" customHeight="1" thickBot="1">
      <c r="A21" s="650" t="s">
        <v>163</v>
      </c>
      <c r="B21" s="651">
        <v>0</v>
      </c>
      <c r="C21" s="652">
        <v>11211</v>
      </c>
      <c r="D21" s="652">
        <f>C21+B21</f>
        <v>11211</v>
      </c>
      <c r="E21" s="653">
        <f>(D21/$D$8)</f>
        <v>0.006226576055202199</v>
      </c>
      <c r="F21" s="651">
        <v>0</v>
      </c>
      <c r="G21" s="652">
        <v>10558</v>
      </c>
      <c r="H21" s="652">
        <f>G21+F21</f>
        <v>10558</v>
      </c>
      <c r="I21" s="654">
        <f>(D21/H21-1)*100</f>
        <v>6.1848835006629965</v>
      </c>
      <c r="J21" s="651">
        <v>0</v>
      </c>
      <c r="K21" s="652">
        <v>22827</v>
      </c>
      <c r="L21" s="652">
        <f>K21+J21</f>
        <v>22827</v>
      </c>
      <c r="M21" s="653">
        <f>(L21/$L$8)</f>
        <v>0.005974877090598422</v>
      </c>
      <c r="N21" s="651">
        <v>0</v>
      </c>
      <c r="O21" s="652">
        <v>22474</v>
      </c>
      <c r="P21" s="652">
        <f>O21+N21</f>
        <v>22474</v>
      </c>
      <c r="Q21" s="655">
        <f>(L21/P21-1)*100</f>
        <v>1.5707039245350218</v>
      </c>
    </row>
    <row r="22" s="90" customFormat="1" ht="2.25" customHeight="1">
      <c r="A22" s="89"/>
    </row>
    <row r="23" ht="14.25">
      <c r="A23" s="89" t="s">
        <v>0</v>
      </c>
    </row>
    <row r="26" ht="14.25">
      <c r="B26" s="445"/>
    </row>
  </sheetData>
  <sheetProtection/>
  <mergeCells count="14"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</mergeCells>
  <conditionalFormatting sqref="Q22:Q65536 I22:I65536 Q3 I3 I5 Q5">
    <cfRule type="cellIs" priority="3" dxfId="93" operator="lessThan" stopIfTrue="1">
      <formula>0</formula>
    </cfRule>
  </conditionalFormatting>
  <conditionalFormatting sqref="Q8:Q21 I8:I21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4"/>
  <sheetViews>
    <sheetView showGridLines="0" zoomScale="90" zoomScaleNormal="90" zoomScalePageLayoutView="0" workbookViewId="0" topLeftCell="A1">
      <pane xSplit="22327" topLeftCell="A1" activePane="topLeft" state="split"/>
      <selection pane="topLeft" activeCell="A24" sqref="A24"/>
      <selection pane="topRight" activeCell="J1" sqref="J1"/>
    </sheetView>
  </sheetViews>
  <sheetFormatPr defaultColWidth="9.140625" defaultRowHeight="15"/>
  <cols>
    <col min="1" max="1" width="24.421875" style="88" customWidth="1"/>
    <col min="2" max="2" width="10.421875" style="88" customWidth="1"/>
    <col min="3" max="3" width="11.8515625" style="88" customWidth="1"/>
    <col min="4" max="4" width="8.140625" style="88" bestFit="1" customWidth="1"/>
    <col min="5" max="5" width="10.140625" style="88" bestFit="1" customWidth="1"/>
    <col min="6" max="6" width="8.8515625" style="88" customWidth="1"/>
    <col min="7" max="7" width="12.28125" style="88" customWidth="1"/>
    <col min="8" max="8" width="8.00390625" style="88" bestFit="1" customWidth="1"/>
    <col min="9" max="9" width="7.7109375" style="88" bestFit="1" customWidth="1"/>
    <col min="10" max="10" width="9.421875" style="88" customWidth="1"/>
    <col min="11" max="11" width="11.28125" style="88" customWidth="1"/>
    <col min="12" max="12" width="8.140625" style="88" bestFit="1" customWidth="1"/>
    <col min="13" max="13" width="10.421875" style="88" customWidth="1"/>
    <col min="14" max="14" width="9.00390625" style="88" customWidth="1"/>
    <col min="15" max="15" width="10.8515625" style="88" customWidth="1"/>
    <col min="16" max="16" width="7.8515625" style="88" customWidth="1"/>
    <col min="17" max="17" width="7.7109375" style="88" bestFit="1" customWidth="1"/>
    <col min="18" max="16384" width="9.140625" style="88" customWidth="1"/>
  </cols>
  <sheetData>
    <row r="1" spans="14:17" ht="18.75" thickBot="1">
      <c r="N1" s="490" t="s">
        <v>28</v>
      </c>
      <c r="O1" s="491"/>
      <c r="P1" s="491"/>
      <c r="Q1" s="492"/>
    </row>
    <row r="2" ht="7.5" customHeight="1" thickBot="1"/>
    <row r="3" spans="1:17" ht="24" customHeight="1">
      <c r="A3" s="498" t="s">
        <v>41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500"/>
    </row>
    <row r="4" spans="1:17" ht="16.5" customHeight="1" thickBot="1">
      <c r="A4" s="501" t="s">
        <v>38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3"/>
    </row>
    <row r="5" spans="1:17" ht="15" thickBot="1">
      <c r="A5" s="519" t="s">
        <v>37</v>
      </c>
      <c r="B5" s="493" t="s">
        <v>36</v>
      </c>
      <c r="C5" s="494"/>
      <c r="D5" s="494"/>
      <c r="E5" s="494"/>
      <c r="F5" s="495"/>
      <c r="G5" s="495"/>
      <c r="H5" s="495"/>
      <c r="I5" s="496"/>
      <c r="J5" s="494" t="s">
        <v>35</v>
      </c>
      <c r="K5" s="494"/>
      <c r="L5" s="494"/>
      <c r="M5" s="494"/>
      <c r="N5" s="494"/>
      <c r="O5" s="494"/>
      <c r="P5" s="494"/>
      <c r="Q5" s="497"/>
    </row>
    <row r="6" spans="1:17" s="115" customFormat="1" ht="25.5" customHeight="1" thickBot="1">
      <c r="A6" s="520"/>
      <c r="B6" s="516" t="s">
        <v>147</v>
      </c>
      <c r="C6" s="517"/>
      <c r="D6" s="518"/>
      <c r="E6" s="512" t="s">
        <v>34</v>
      </c>
      <c r="F6" s="516" t="s">
        <v>148</v>
      </c>
      <c r="G6" s="517"/>
      <c r="H6" s="518"/>
      <c r="I6" s="514" t="s">
        <v>33</v>
      </c>
      <c r="J6" s="516" t="s">
        <v>149</v>
      </c>
      <c r="K6" s="517"/>
      <c r="L6" s="518"/>
      <c r="M6" s="512" t="s">
        <v>34</v>
      </c>
      <c r="N6" s="516" t="s">
        <v>150</v>
      </c>
      <c r="O6" s="517"/>
      <c r="P6" s="518"/>
      <c r="Q6" s="512" t="s">
        <v>33</v>
      </c>
    </row>
    <row r="7" spans="1:17" s="110" customFormat="1" ht="26.25" thickBot="1">
      <c r="A7" s="521"/>
      <c r="B7" s="114" t="s">
        <v>22</v>
      </c>
      <c r="C7" s="111" t="s">
        <v>21</v>
      </c>
      <c r="D7" s="111" t="s">
        <v>17</v>
      </c>
      <c r="E7" s="513"/>
      <c r="F7" s="114" t="s">
        <v>22</v>
      </c>
      <c r="G7" s="112" t="s">
        <v>21</v>
      </c>
      <c r="H7" s="111" t="s">
        <v>17</v>
      </c>
      <c r="I7" s="515"/>
      <c r="J7" s="114" t="s">
        <v>22</v>
      </c>
      <c r="K7" s="111" t="s">
        <v>21</v>
      </c>
      <c r="L7" s="112" t="s">
        <v>17</v>
      </c>
      <c r="M7" s="513"/>
      <c r="N7" s="113" t="s">
        <v>22</v>
      </c>
      <c r="O7" s="112" t="s">
        <v>21</v>
      </c>
      <c r="P7" s="111" t="s">
        <v>17</v>
      </c>
      <c r="Q7" s="513"/>
    </row>
    <row r="8" spans="1:17" s="117" customFormat="1" ht="17.25" customHeight="1" thickBot="1">
      <c r="A8" s="122" t="s">
        <v>24</v>
      </c>
      <c r="B8" s="120">
        <f>SUM(B9:B21)</f>
        <v>11848.562999999996</v>
      </c>
      <c r="C8" s="119">
        <f>SUM(C9:C21)</f>
        <v>2141.4590000000003</v>
      </c>
      <c r="D8" s="119">
        <f>C8+B8</f>
        <v>13990.021999999997</v>
      </c>
      <c r="E8" s="121">
        <f>(D8/$D$8)</f>
        <v>1</v>
      </c>
      <c r="F8" s="120">
        <f>SUM(F9:F21)</f>
        <v>11591.260000000002</v>
      </c>
      <c r="G8" s="119">
        <f>SUM(G9:G21)</f>
        <v>968.0126</v>
      </c>
      <c r="H8" s="119">
        <f>G8+F8</f>
        <v>12559.272600000002</v>
      </c>
      <c r="I8" s="118">
        <f>(D8/H8-1)*100</f>
        <v>11.391976634060752</v>
      </c>
      <c r="J8" s="120">
        <f>SUM(J9:J21)</f>
        <v>23269.756999999998</v>
      </c>
      <c r="K8" s="119">
        <f>SUM(K9:K21)</f>
        <v>3998.5289999999995</v>
      </c>
      <c r="L8" s="119">
        <f>K8+J8</f>
        <v>27268.285999999996</v>
      </c>
      <c r="M8" s="121">
        <f>(L8/$L$8)</f>
        <v>1</v>
      </c>
      <c r="N8" s="120">
        <f>SUM(N9:N21)</f>
        <v>23013.61699999999</v>
      </c>
      <c r="O8" s="119">
        <f>SUM(O9:O21)</f>
        <v>1861.5726000000002</v>
      </c>
      <c r="P8" s="119">
        <f>O8+N8</f>
        <v>24875.18959999999</v>
      </c>
      <c r="Q8" s="118">
        <f>(L8/P8-1)*100</f>
        <v>9.620414712336522</v>
      </c>
    </row>
    <row r="9" spans="1:17" s="91" customFormat="1" ht="17.25" customHeight="1" thickTop="1">
      <c r="A9" s="102" t="s">
        <v>151</v>
      </c>
      <c r="B9" s="99">
        <v>5513.758999999998</v>
      </c>
      <c r="C9" s="98">
        <v>364.52199999999993</v>
      </c>
      <c r="D9" s="98">
        <f>C9+B9</f>
        <v>5878.280999999998</v>
      </c>
      <c r="E9" s="100">
        <f>(D9/$D$8)</f>
        <v>0.42017668020822263</v>
      </c>
      <c r="F9" s="99">
        <v>4851.7530000000015</v>
      </c>
      <c r="G9" s="98">
        <v>177.876</v>
      </c>
      <c r="H9" s="98">
        <f>G9+F9</f>
        <v>5029.629000000002</v>
      </c>
      <c r="I9" s="101">
        <f>(D9/H9-1)*100</f>
        <v>16.873053658629612</v>
      </c>
      <c r="J9" s="99">
        <v>10835.873999999994</v>
      </c>
      <c r="K9" s="98">
        <v>691.5489999999999</v>
      </c>
      <c r="L9" s="98">
        <f>K9+J9</f>
        <v>11527.422999999993</v>
      </c>
      <c r="M9" s="100">
        <f>(L9/$L$8)</f>
        <v>0.42274101863241403</v>
      </c>
      <c r="N9" s="99">
        <v>9148.236999999994</v>
      </c>
      <c r="O9" s="98">
        <v>360.55499999999995</v>
      </c>
      <c r="P9" s="98">
        <f>O9+N9</f>
        <v>9508.791999999994</v>
      </c>
      <c r="Q9" s="97">
        <f>(L9/P9-1)*100</f>
        <v>21.22910039466632</v>
      </c>
    </row>
    <row r="10" spans="1:17" s="91" customFormat="1" ht="17.25" customHeight="1">
      <c r="A10" s="102" t="s">
        <v>164</v>
      </c>
      <c r="B10" s="99">
        <v>2548.9899999999993</v>
      </c>
      <c r="C10" s="98">
        <v>0</v>
      </c>
      <c r="D10" s="98">
        <f>C10+B10</f>
        <v>2548.9899999999993</v>
      </c>
      <c r="E10" s="100">
        <f>(D10/$D$8)</f>
        <v>0.18220057123569927</v>
      </c>
      <c r="F10" s="99">
        <v>2516.251</v>
      </c>
      <c r="G10" s="98"/>
      <c r="H10" s="98">
        <f>G10+F10</f>
        <v>2516.251</v>
      </c>
      <c r="I10" s="101">
        <f>(D10/H10-1)*100</f>
        <v>1.3011023145147016</v>
      </c>
      <c r="J10" s="99">
        <v>4779.416</v>
      </c>
      <c r="K10" s="98"/>
      <c r="L10" s="98">
        <f>K10+J10</f>
        <v>4779.416</v>
      </c>
      <c r="M10" s="100">
        <f>(L10/$L$8)</f>
        <v>0.17527379608678012</v>
      </c>
      <c r="N10" s="99">
        <v>4930.6179999999995</v>
      </c>
      <c r="O10" s="98"/>
      <c r="P10" s="98">
        <f>O10+N10</f>
        <v>4930.6179999999995</v>
      </c>
      <c r="Q10" s="97">
        <f>(L10/P10-1)*100</f>
        <v>-3.066593274920093</v>
      </c>
    </row>
    <row r="11" spans="1:17" s="91" customFormat="1" ht="17.25" customHeight="1">
      <c r="A11" s="102" t="s">
        <v>152</v>
      </c>
      <c r="B11" s="99">
        <v>1377.506</v>
      </c>
      <c r="C11" s="98">
        <v>21.095</v>
      </c>
      <c r="D11" s="98">
        <f>C11+B11</f>
        <v>1398.601</v>
      </c>
      <c r="E11" s="100">
        <f>(D11/$D$8)</f>
        <v>0.09997132241822067</v>
      </c>
      <c r="F11" s="99">
        <v>1616.523999999999</v>
      </c>
      <c r="G11" s="98">
        <v>25.104</v>
      </c>
      <c r="H11" s="98">
        <f>G11+F11</f>
        <v>1641.627999999999</v>
      </c>
      <c r="I11" s="101">
        <f>(D11/H11-1)*100</f>
        <v>-14.804023810509992</v>
      </c>
      <c r="J11" s="99">
        <v>2816.3939999999993</v>
      </c>
      <c r="K11" s="98">
        <v>44.842999999999996</v>
      </c>
      <c r="L11" s="98">
        <f>K11+J11</f>
        <v>2861.236999999999</v>
      </c>
      <c r="M11" s="100">
        <f>(L11/$L$8)</f>
        <v>0.10492911068924536</v>
      </c>
      <c r="N11" s="99">
        <v>3524.324000000001</v>
      </c>
      <c r="O11" s="98">
        <v>25.104</v>
      </c>
      <c r="P11" s="98">
        <f>O11+N11</f>
        <v>3549.428000000001</v>
      </c>
      <c r="Q11" s="97">
        <f>(L11/P11-1)*100</f>
        <v>-19.388786024114346</v>
      </c>
    </row>
    <row r="12" spans="1:17" s="91" customFormat="1" ht="17.25" customHeight="1">
      <c r="A12" s="102" t="s">
        <v>165</v>
      </c>
      <c r="B12" s="99">
        <v>0</v>
      </c>
      <c r="C12" s="98">
        <v>1074.8780000000002</v>
      </c>
      <c r="D12" s="98">
        <f aca="true" t="shared" si="0" ref="D12:D19">C12+B12</f>
        <v>1074.8780000000002</v>
      </c>
      <c r="E12" s="100">
        <f aca="true" t="shared" si="1" ref="E12:E19">(D12/$D$8)</f>
        <v>0.07683175909230167</v>
      </c>
      <c r="F12" s="99"/>
      <c r="G12" s="98">
        <v>181.535</v>
      </c>
      <c r="H12" s="98">
        <f aca="true" t="shared" si="2" ref="H12:H19">G12+F12</f>
        <v>181.535</v>
      </c>
      <c r="I12" s="101">
        <f aca="true" t="shared" si="3" ref="I12:I19">(D12/H12-1)*100</f>
        <v>492.10510369901135</v>
      </c>
      <c r="J12" s="99"/>
      <c r="K12" s="98">
        <v>1825.526</v>
      </c>
      <c r="L12" s="98">
        <f aca="true" t="shared" si="4" ref="L12:L19">K12+J12</f>
        <v>1825.526</v>
      </c>
      <c r="M12" s="100">
        <f aca="true" t="shared" si="5" ref="M12:M19">(L12/$L$8)</f>
        <v>0.06694685540557996</v>
      </c>
      <c r="N12" s="99"/>
      <c r="O12" s="98">
        <v>257.324</v>
      </c>
      <c r="P12" s="98">
        <f aca="true" t="shared" si="6" ref="P12:P19">O12+N12</f>
        <v>257.324</v>
      </c>
      <c r="Q12" s="97">
        <f aca="true" t="shared" si="7" ref="Q12:Q19">(L12/P12-1)*100</f>
        <v>609.4270258506784</v>
      </c>
    </row>
    <row r="13" spans="1:17" s="91" customFormat="1" ht="17.25" customHeight="1">
      <c r="A13" s="102" t="s">
        <v>166</v>
      </c>
      <c r="B13" s="99">
        <v>1020.6860000000001</v>
      </c>
      <c r="C13" s="98">
        <v>0</v>
      </c>
      <c r="D13" s="98">
        <f t="shared" si="0"/>
        <v>1020.6860000000001</v>
      </c>
      <c r="E13" s="100">
        <f t="shared" si="1"/>
        <v>0.07295814116661149</v>
      </c>
      <c r="F13" s="99">
        <v>756.141</v>
      </c>
      <c r="G13" s="98"/>
      <c r="H13" s="98">
        <f t="shared" si="2"/>
        <v>756.141</v>
      </c>
      <c r="I13" s="101">
        <f t="shared" si="3"/>
        <v>34.98619966381935</v>
      </c>
      <c r="J13" s="99">
        <v>1993.395</v>
      </c>
      <c r="K13" s="98"/>
      <c r="L13" s="98">
        <f t="shared" si="4"/>
        <v>1993.395</v>
      </c>
      <c r="M13" s="100">
        <f t="shared" si="5"/>
        <v>0.07310305458876294</v>
      </c>
      <c r="N13" s="99">
        <v>1515.4679999999996</v>
      </c>
      <c r="O13" s="98"/>
      <c r="P13" s="98">
        <f t="shared" si="6"/>
        <v>1515.4679999999996</v>
      </c>
      <c r="Q13" s="97">
        <f t="shared" si="7"/>
        <v>31.536594636112447</v>
      </c>
    </row>
    <row r="14" spans="1:17" s="91" customFormat="1" ht="17.25" customHeight="1">
      <c r="A14" s="102" t="s">
        <v>167</v>
      </c>
      <c r="B14" s="99">
        <v>465.592</v>
      </c>
      <c r="C14" s="98">
        <v>0</v>
      </c>
      <c r="D14" s="98">
        <f t="shared" si="0"/>
        <v>465.592</v>
      </c>
      <c r="E14" s="100">
        <f t="shared" si="1"/>
        <v>0.03328029076723397</v>
      </c>
      <c r="F14" s="99">
        <v>733.437</v>
      </c>
      <c r="G14" s="98"/>
      <c r="H14" s="98">
        <f t="shared" si="2"/>
        <v>733.437</v>
      </c>
      <c r="I14" s="101">
        <f t="shared" si="3"/>
        <v>-36.519155701171336</v>
      </c>
      <c r="J14" s="99">
        <v>1034.9</v>
      </c>
      <c r="K14" s="98">
        <v>74.355</v>
      </c>
      <c r="L14" s="98">
        <f t="shared" si="4"/>
        <v>1109.255</v>
      </c>
      <c r="M14" s="100">
        <f t="shared" si="5"/>
        <v>0.04067930782301463</v>
      </c>
      <c r="N14" s="99">
        <v>1394.705</v>
      </c>
      <c r="O14" s="98"/>
      <c r="P14" s="98">
        <f t="shared" si="6"/>
        <v>1394.705</v>
      </c>
      <c r="Q14" s="97">
        <f t="shared" si="7"/>
        <v>-20.466693673572532</v>
      </c>
    </row>
    <row r="15" spans="1:17" s="91" customFormat="1" ht="17.25" customHeight="1">
      <c r="A15" s="102" t="s">
        <v>162</v>
      </c>
      <c r="B15" s="99">
        <v>314.14</v>
      </c>
      <c r="C15" s="98">
        <v>0</v>
      </c>
      <c r="D15" s="98">
        <f t="shared" si="0"/>
        <v>314.14</v>
      </c>
      <c r="E15" s="100">
        <f t="shared" si="1"/>
        <v>0.022454575125042696</v>
      </c>
      <c r="F15" s="99">
        <v>306.54499999999996</v>
      </c>
      <c r="G15" s="98"/>
      <c r="H15" s="98">
        <f t="shared" si="2"/>
        <v>306.54499999999996</v>
      </c>
      <c r="I15" s="101">
        <f t="shared" si="3"/>
        <v>2.477613400968881</v>
      </c>
      <c r="J15" s="99">
        <v>515.02</v>
      </c>
      <c r="K15" s="98"/>
      <c r="L15" s="98">
        <f t="shared" si="4"/>
        <v>515.02</v>
      </c>
      <c r="M15" s="100">
        <f t="shared" si="5"/>
        <v>0.018887142374845272</v>
      </c>
      <c r="N15" s="99">
        <v>616.245</v>
      </c>
      <c r="O15" s="98"/>
      <c r="P15" s="98">
        <f t="shared" si="6"/>
        <v>616.245</v>
      </c>
      <c r="Q15" s="97">
        <f t="shared" si="7"/>
        <v>-16.42609676346258</v>
      </c>
    </row>
    <row r="16" spans="1:17" s="91" customFormat="1" ht="17.25" customHeight="1">
      <c r="A16" s="433" t="s">
        <v>168</v>
      </c>
      <c r="B16" s="434">
        <v>182.70000000000007</v>
      </c>
      <c r="C16" s="435">
        <v>0</v>
      </c>
      <c r="D16" s="435">
        <f t="shared" si="0"/>
        <v>182.70000000000007</v>
      </c>
      <c r="E16" s="436">
        <f t="shared" si="1"/>
        <v>0.013059307555056033</v>
      </c>
      <c r="F16" s="434">
        <v>271.20000000000005</v>
      </c>
      <c r="G16" s="435"/>
      <c r="H16" s="435">
        <f t="shared" si="2"/>
        <v>271.20000000000005</v>
      </c>
      <c r="I16" s="437">
        <f t="shared" si="3"/>
        <v>-32.63274336283184</v>
      </c>
      <c r="J16" s="434">
        <v>351.40000000000003</v>
      </c>
      <c r="K16" s="435"/>
      <c r="L16" s="435">
        <f t="shared" si="4"/>
        <v>351.40000000000003</v>
      </c>
      <c r="M16" s="436">
        <f t="shared" si="5"/>
        <v>0.01288676523342905</v>
      </c>
      <c r="N16" s="434">
        <v>550.7</v>
      </c>
      <c r="O16" s="435"/>
      <c r="P16" s="435">
        <f t="shared" si="6"/>
        <v>550.7</v>
      </c>
      <c r="Q16" s="438">
        <f t="shared" si="7"/>
        <v>-36.190303250408576</v>
      </c>
    </row>
    <row r="17" spans="1:17" s="91" customFormat="1" ht="17.25" customHeight="1">
      <c r="A17" s="102" t="s">
        <v>156</v>
      </c>
      <c r="B17" s="99">
        <v>144.018</v>
      </c>
      <c r="C17" s="98">
        <v>0</v>
      </c>
      <c r="D17" s="98">
        <f t="shared" si="0"/>
        <v>144.018</v>
      </c>
      <c r="E17" s="100">
        <f t="shared" si="1"/>
        <v>0.010294336920985544</v>
      </c>
      <c r="F17" s="99">
        <v>38.485</v>
      </c>
      <c r="G17" s="98"/>
      <c r="H17" s="98">
        <f t="shared" si="2"/>
        <v>38.485</v>
      </c>
      <c r="I17" s="101">
        <f t="shared" si="3"/>
        <v>274.2185266987138</v>
      </c>
      <c r="J17" s="99">
        <v>304.3619999999999</v>
      </c>
      <c r="K17" s="98"/>
      <c r="L17" s="98">
        <f t="shared" si="4"/>
        <v>304.3619999999999</v>
      </c>
      <c r="M17" s="100">
        <f t="shared" si="5"/>
        <v>0.01116175765502826</v>
      </c>
      <c r="N17" s="99">
        <v>145.553</v>
      </c>
      <c r="O17" s="98"/>
      <c r="P17" s="98">
        <f t="shared" si="6"/>
        <v>145.553</v>
      </c>
      <c r="Q17" s="97">
        <f t="shared" si="7"/>
        <v>109.10733547230214</v>
      </c>
    </row>
    <row r="18" spans="1:17" s="91" customFormat="1" ht="17.25" customHeight="1">
      <c r="A18" s="102" t="s">
        <v>169</v>
      </c>
      <c r="B18" s="99">
        <v>109.24</v>
      </c>
      <c r="C18" s="98">
        <v>0</v>
      </c>
      <c r="D18" s="98">
        <f t="shared" si="0"/>
        <v>109.24</v>
      </c>
      <c r="E18" s="100">
        <f t="shared" si="1"/>
        <v>0.007808422316991354</v>
      </c>
      <c r="F18" s="99">
        <v>184.15700000000004</v>
      </c>
      <c r="G18" s="98"/>
      <c r="H18" s="98">
        <f t="shared" si="2"/>
        <v>184.15700000000004</v>
      </c>
      <c r="I18" s="101">
        <f t="shared" si="3"/>
        <v>-40.68104932204588</v>
      </c>
      <c r="J18" s="99">
        <v>340.245</v>
      </c>
      <c r="K18" s="98"/>
      <c r="L18" s="98">
        <f t="shared" si="4"/>
        <v>340.245</v>
      </c>
      <c r="M18" s="100">
        <f t="shared" si="5"/>
        <v>0.012477681948913109</v>
      </c>
      <c r="N18" s="99">
        <v>497.519</v>
      </c>
      <c r="O18" s="98"/>
      <c r="P18" s="98">
        <f t="shared" si="6"/>
        <v>497.519</v>
      </c>
      <c r="Q18" s="97">
        <f t="shared" si="7"/>
        <v>-31.611657042243614</v>
      </c>
    </row>
    <row r="19" spans="1:17" s="91" customFormat="1" ht="17.25" customHeight="1">
      <c r="A19" s="102" t="s">
        <v>170</v>
      </c>
      <c r="B19" s="99">
        <v>0</v>
      </c>
      <c r="C19" s="98">
        <v>83.93400000000001</v>
      </c>
      <c r="D19" s="98">
        <f t="shared" si="0"/>
        <v>83.93400000000001</v>
      </c>
      <c r="E19" s="100">
        <f t="shared" si="1"/>
        <v>0.005999561687608499</v>
      </c>
      <c r="F19" s="99"/>
      <c r="G19" s="98">
        <v>62.625</v>
      </c>
      <c r="H19" s="98">
        <f t="shared" si="2"/>
        <v>62.625</v>
      </c>
      <c r="I19" s="101">
        <f t="shared" si="3"/>
        <v>34.02634730538925</v>
      </c>
      <c r="J19" s="99"/>
      <c r="K19" s="98">
        <v>132.31800000000004</v>
      </c>
      <c r="L19" s="98">
        <f t="shared" si="4"/>
        <v>132.31800000000004</v>
      </c>
      <c r="M19" s="100">
        <f t="shared" si="5"/>
        <v>0.004852450205341108</v>
      </c>
      <c r="N19" s="99"/>
      <c r="O19" s="98">
        <v>133.37200000000007</v>
      </c>
      <c r="P19" s="98">
        <f t="shared" si="6"/>
        <v>133.37200000000007</v>
      </c>
      <c r="Q19" s="97">
        <f t="shared" si="7"/>
        <v>-0.7902708214618026</v>
      </c>
    </row>
    <row r="20" spans="1:17" s="91" customFormat="1" ht="17.25" customHeight="1">
      <c r="A20" s="102" t="s">
        <v>157</v>
      </c>
      <c r="B20" s="99">
        <v>82.88099999999999</v>
      </c>
      <c r="C20" s="98">
        <v>0</v>
      </c>
      <c r="D20" s="98">
        <f>C20+B20</f>
        <v>82.88099999999999</v>
      </c>
      <c r="E20" s="100">
        <f>(D20/$D$8)</f>
        <v>0.005924293757365071</v>
      </c>
      <c r="F20" s="99">
        <v>32.183</v>
      </c>
      <c r="G20" s="98"/>
      <c r="H20" s="98">
        <f>G20+F20</f>
        <v>32.183</v>
      </c>
      <c r="I20" s="101" t="s">
        <v>48</v>
      </c>
      <c r="J20" s="99">
        <v>120.17500000000001</v>
      </c>
      <c r="K20" s="98"/>
      <c r="L20" s="98">
        <f>K20+J20</f>
        <v>120.17500000000001</v>
      </c>
      <c r="M20" s="100">
        <f>(L20/$L$8)</f>
        <v>0.004407134353805737</v>
      </c>
      <c r="N20" s="99">
        <v>61.086999999999996</v>
      </c>
      <c r="O20" s="98"/>
      <c r="P20" s="98">
        <f>O20+N20</f>
        <v>61.086999999999996</v>
      </c>
      <c r="Q20" s="97">
        <f>(L20/P20-1)*100</f>
        <v>96.72761798746055</v>
      </c>
    </row>
    <row r="21" spans="1:17" s="91" customFormat="1" ht="17.25" customHeight="1" thickBot="1">
      <c r="A21" s="96" t="s">
        <v>163</v>
      </c>
      <c r="B21" s="93">
        <v>89.051</v>
      </c>
      <c r="C21" s="92">
        <v>597.0300000000003</v>
      </c>
      <c r="D21" s="92">
        <f>C21+B21</f>
        <v>686.0810000000004</v>
      </c>
      <c r="E21" s="94">
        <f>(D21/$D$8)</f>
        <v>0.04904073774866119</v>
      </c>
      <c r="F21" s="93">
        <v>284.584</v>
      </c>
      <c r="G21" s="92">
        <v>520.8726</v>
      </c>
      <c r="H21" s="92">
        <f>G21+F21</f>
        <v>805.4566</v>
      </c>
      <c r="I21" s="95">
        <f>(D21/H21-1)*100</f>
        <v>-14.820860614960463</v>
      </c>
      <c r="J21" s="93">
        <v>178.576</v>
      </c>
      <c r="K21" s="92">
        <v>1229.9379999999999</v>
      </c>
      <c r="L21" s="92">
        <f>K21+J21</f>
        <v>1408.514</v>
      </c>
      <c r="M21" s="94">
        <f>(L21/$L$8)</f>
        <v>0.0516539250028403</v>
      </c>
      <c r="N21" s="93">
        <v>629.1609999999997</v>
      </c>
      <c r="O21" s="92">
        <v>1085.2176000000002</v>
      </c>
      <c r="P21" s="92">
        <f>O21+N21</f>
        <v>1714.3786</v>
      </c>
      <c r="Q21" s="400">
        <f>(L21/P21-1)*100</f>
        <v>-17.841134974503305</v>
      </c>
    </row>
    <row r="22" s="90" customFormat="1" ht="7.5" customHeight="1">
      <c r="A22" s="116"/>
    </row>
    <row r="23" ht="14.25">
      <c r="A23" s="116" t="s">
        <v>40</v>
      </c>
    </row>
    <row r="24" ht="14.25">
      <c r="A24" s="88" t="s">
        <v>493</v>
      </c>
    </row>
  </sheetData>
  <sheetProtection/>
  <mergeCells count="14"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</mergeCells>
  <conditionalFormatting sqref="Q22:Q65536 I22:I65536 Q3 I3">
    <cfRule type="cellIs" priority="8" dxfId="93" operator="lessThan" stopIfTrue="1">
      <formula>0</formula>
    </cfRule>
  </conditionalFormatting>
  <conditionalFormatting sqref="I8:I21 Q8:Q21">
    <cfRule type="cellIs" priority="9" dxfId="93" operator="lessThan" stopIfTrue="1">
      <formula>0</formula>
    </cfRule>
    <cfRule type="cellIs" priority="10" dxfId="95" operator="greaterThanOrEqual" stopIfTrue="1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4"/>
  <sheetViews>
    <sheetView showGridLines="0" zoomScale="80" zoomScaleNormal="80" zoomScalePageLayoutView="0" workbookViewId="0" topLeftCell="A1">
      <selection activeCell="J22" sqref="J22"/>
    </sheetView>
  </sheetViews>
  <sheetFormatPr defaultColWidth="8.00390625" defaultRowHeight="15"/>
  <cols>
    <col min="1" max="1" width="29.8515625" style="123" customWidth="1"/>
    <col min="2" max="2" width="10.57421875" style="123" bestFit="1" customWidth="1"/>
    <col min="3" max="3" width="12.421875" style="123" bestFit="1" customWidth="1"/>
    <col min="4" max="4" width="9.57421875" style="123" bestFit="1" customWidth="1"/>
    <col min="5" max="5" width="11.7109375" style="123" bestFit="1" customWidth="1"/>
    <col min="6" max="6" width="11.7109375" style="123" customWidth="1"/>
    <col min="7" max="7" width="10.7109375" style="123" customWidth="1"/>
    <col min="8" max="8" width="10.421875" style="123" bestFit="1" customWidth="1"/>
    <col min="9" max="9" width="11.7109375" style="123" bestFit="1" customWidth="1"/>
    <col min="10" max="10" width="9.57421875" style="123" bestFit="1" customWidth="1"/>
    <col min="11" max="11" width="11.7109375" style="123" bestFit="1" customWidth="1"/>
    <col min="12" max="12" width="10.8515625" style="123" customWidth="1"/>
    <col min="13" max="13" width="9.421875" style="123" customWidth="1"/>
    <col min="14" max="14" width="11.140625" style="123" customWidth="1"/>
    <col min="15" max="15" width="12.421875" style="123" bestFit="1" customWidth="1"/>
    <col min="16" max="16" width="9.421875" style="123" customWidth="1"/>
    <col min="17" max="17" width="10.57421875" style="123" bestFit="1" customWidth="1"/>
    <col min="18" max="18" width="12.7109375" style="123" bestFit="1" customWidth="1"/>
    <col min="19" max="19" width="10.140625" style="123" customWidth="1"/>
    <col min="20" max="21" width="11.140625" style="123" bestFit="1" customWidth="1"/>
    <col min="22" max="23" width="10.28125" style="123" customWidth="1"/>
    <col min="24" max="24" width="12.7109375" style="123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36" t="s">
        <v>28</v>
      </c>
      <c r="Y1" s="537"/>
    </row>
    <row r="2" ht="5.25" customHeight="1" thickBot="1"/>
    <row r="3" spans="1:25" ht="24.75" customHeight="1" thickTop="1">
      <c r="A3" s="538" t="s">
        <v>46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40"/>
    </row>
    <row r="4" spans="1:25" ht="21" customHeight="1" thickBot="1">
      <c r="A4" s="550" t="s">
        <v>45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51"/>
      <c r="U4" s="551"/>
      <c r="V4" s="551"/>
      <c r="W4" s="551"/>
      <c r="X4" s="551"/>
      <c r="Y4" s="552"/>
    </row>
    <row r="5" spans="1:25" s="169" customFormat="1" ht="19.5" customHeight="1" thickBot="1" thickTop="1">
      <c r="A5" s="541" t="s">
        <v>44</v>
      </c>
      <c r="B5" s="527" t="s">
        <v>36</v>
      </c>
      <c r="C5" s="528"/>
      <c r="D5" s="528"/>
      <c r="E5" s="528"/>
      <c r="F5" s="528"/>
      <c r="G5" s="528"/>
      <c r="H5" s="528"/>
      <c r="I5" s="528"/>
      <c r="J5" s="529"/>
      <c r="K5" s="529"/>
      <c r="L5" s="529"/>
      <c r="M5" s="530"/>
      <c r="N5" s="531" t="s">
        <v>35</v>
      </c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30"/>
    </row>
    <row r="6" spans="1:25" s="168" customFormat="1" ht="26.25" customHeight="1" thickBot="1">
      <c r="A6" s="542"/>
      <c r="B6" s="534" t="s">
        <v>147</v>
      </c>
      <c r="C6" s="523"/>
      <c r="D6" s="523"/>
      <c r="E6" s="523"/>
      <c r="F6" s="535"/>
      <c r="G6" s="524" t="s">
        <v>34</v>
      </c>
      <c r="H6" s="534" t="s">
        <v>148</v>
      </c>
      <c r="I6" s="523"/>
      <c r="J6" s="523"/>
      <c r="K6" s="523"/>
      <c r="L6" s="535"/>
      <c r="M6" s="524" t="s">
        <v>33</v>
      </c>
      <c r="N6" s="522" t="s">
        <v>149</v>
      </c>
      <c r="O6" s="523"/>
      <c r="P6" s="523"/>
      <c r="Q6" s="523"/>
      <c r="R6" s="523"/>
      <c r="S6" s="524" t="s">
        <v>34</v>
      </c>
      <c r="T6" s="522" t="s">
        <v>150</v>
      </c>
      <c r="U6" s="523"/>
      <c r="V6" s="523"/>
      <c r="W6" s="523"/>
      <c r="X6" s="523"/>
      <c r="Y6" s="524" t="s">
        <v>33</v>
      </c>
    </row>
    <row r="7" spans="1:25" s="163" customFormat="1" ht="26.25" customHeight="1">
      <c r="A7" s="543"/>
      <c r="B7" s="547" t="s">
        <v>22</v>
      </c>
      <c r="C7" s="548"/>
      <c r="D7" s="545" t="s">
        <v>21</v>
      </c>
      <c r="E7" s="546"/>
      <c r="F7" s="532" t="s">
        <v>17</v>
      </c>
      <c r="G7" s="525"/>
      <c r="H7" s="547" t="s">
        <v>22</v>
      </c>
      <c r="I7" s="548"/>
      <c r="J7" s="545" t="s">
        <v>21</v>
      </c>
      <c r="K7" s="546"/>
      <c r="L7" s="532" t="s">
        <v>17</v>
      </c>
      <c r="M7" s="525"/>
      <c r="N7" s="548" t="s">
        <v>22</v>
      </c>
      <c r="O7" s="548"/>
      <c r="P7" s="553" t="s">
        <v>21</v>
      </c>
      <c r="Q7" s="548"/>
      <c r="R7" s="532" t="s">
        <v>17</v>
      </c>
      <c r="S7" s="525"/>
      <c r="T7" s="554" t="s">
        <v>22</v>
      </c>
      <c r="U7" s="546"/>
      <c r="V7" s="545" t="s">
        <v>21</v>
      </c>
      <c r="W7" s="549"/>
      <c r="X7" s="532" t="s">
        <v>17</v>
      </c>
      <c r="Y7" s="525"/>
    </row>
    <row r="8" spans="1:25" s="163" customFormat="1" ht="31.5" thickBot="1">
      <c r="A8" s="544"/>
      <c r="B8" s="166" t="s">
        <v>19</v>
      </c>
      <c r="C8" s="164" t="s">
        <v>18</v>
      </c>
      <c r="D8" s="165" t="s">
        <v>19</v>
      </c>
      <c r="E8" s="164" t="s">
        <v>18</v>
      </c>
      <c r="F8" s="533"/>
      <c r="G8" s="526"/>
      <c r="H8" s="166" t="s">
        <v>19</v>
      </c>
      <c r="I8" s="164" t="s">
        <v>18</v>
      </c>
      <c r="J8" s="165" t="s">
        <v>19</v>
      </c>
      <c r="K8" s="164" t="s">
        <v>18</v>
      </c>
      <c r="L8" s="533"/>
      <c r="M8" s="526"/>
      <c r="N8" s="167" t="s">
        <v>19</v>
      </c>
      <c r="O8" s="164" t="s">
        <v>18</v>
      </c>
      <c r="P8" s="165" t="s">
        <v>19</v>
      </c>
      <c r="Q8" s="164" t="s">
        <v>18</v>
      </c>
      <c r="R8" s="533"/>
      <c r="S8" s="526"/>
      <c r="T8" s="166" t="s">
        <v>19</v>
      </c>
      <c r="U8" s="164" t="s">
        <v>18</v>
      </c>
      <c r="V8" s="165" t="s">
        <v>19</v>
      </c>
      <c r="W8" s="164" t="s">
        <v>18</v>
      </c>
      <c r="X8" s="533"/>
      <c r="Y8" s="526"/>
    </row>
    <row r="9" spans="1:25" s="152" customFormat="1" ht="18" customHeight="1" thickBot="1" thickTop="1">
      <c r="A9" s="162" t="s">
        <v>24</v>
      </c>
      <c r="B9" s="161">
        <f>SUM(B10:B42)</f>
        <v>434132</v>
      </c>
      <c r="C9" s="155">
        <f>SUM(C10:C42)</f>
        <v>399361</v>
      </c>
      <c r="D9" s="156">
        <f>SUM(D10:D42)</f>
        <v>2462</v>
      </c>
      <c r="E9" s="155">
        <f>SUM(E10:E42)</f>
        <v>1323</v>
      </c>
      <c r="F9" s="154">
        <f aca="true" t="shared" si="0" ref="F9:F42">SUM(B9:E9)</f>
        <v>837278</v>
      </c>
      <c r="G9" s="158">
        <f aca="true" t="shared" si="1" ref="G9:G42">F9/$F$9</f>
        <v>1</v>
      </c>
      <c r="H9" s="157">
        <f>SUM(H10:H42)</f>
        <v>376915</v>
      </c>
      <c r="I9" s="155">
        <f>SUM(I10:I42)</f>
        <v>359389</v>
      </c>
      <c r="J9" s="156">
        <f>SUM(J10:J42)</f>
        <v>3673</v>
      </c>
      <c r="K9" s="155">
        <f>SUM(K10:K42)</f>
        <v>3833</v>
      </c>
      <c r="L9" s="154">
        <f aca="true" t="shared" si="2" ref="L9:L42">SUM(H9:K9)</f>
        <v>743810</v>
      </c>
      <c r="M9" s="160">
        <f>IF(ISERROR(F9/L9-1),"         /0",(F9/L9-1))</f>
        <v>0.12566112313628475</v>
      </c>
      <c r="N9" s="159">
        <f>SUM(N10:N42)</f>
        <v>974503</v>
      </c>
      <c r="O9" s="155">
        <f>SUM(O10:O42)</f>
        <v>912909</v>
      </c>
      <c r="P9" s="156">
        <f>SUM(P10:P42)</f>
        <v>10000</v>
      </c>
      <c r="Q9" s="155">
        <f>SUM(Q10:Q42)</f>
        <v>7000</v>
      </c>
      <c r="R9" s="154">
        <f aca="true" t="shared" si="3" ref="R9:R42">SUM(N9:Q9)</f>
        <v>1904412</v>
      </c>
      <c r="S9" s="158">
        <f aca="true" t="shared" si="4" ref="S9:S42">R9/$R$9</f>
        <v>1</v>
      </c>
      <c r="T9" s="157">
        <f>SUM(T10:T42)</f>
        <v>877182</v>
      </c>
      <c r="U9" s="155">
        <f>SUM(U10:U42)</f>
        <v>852811</v>
      </c>
      <c r="V9" s="156">
        <f>SUM(V10:V42)</f>
        <v>9603</v>
      </c>
      <c r="W9" s="155">
        <f>SUM(W10:W42)</f>
        <v>10073</v>
      </c>
      <c r="X9" s="154">
        <f aca="true" t="shared" si="5" ref="X9:X42">SUM(T9:W9)</f>
        <v>1749669</v>
      </c>
      <c r="Y9" s="153">
        <f>IF(ISERROR(R9/X9-1),"         /0",(R9/X9-1))</f>
        <v>0.08844129946864232</v>
      </c>
    </row>
    <row r="10" spans="1:25" ht="19.5" customHeight="1" thickTop="1">
      <c r="A10" s="700" t="s">
        <v>151</v>
      </c>
      <c r="B10" s="702">
        <v>128702</v>
      </c>
      <c r="C10" s="703">
        <v>115075</v>
      </c>
      <c r="D10" s="704">
        <v>827</v>
      </c>
      <c r="E10" s="703">
        <v>845</v>
      </c>
      <c r="F10" s="705">
        <f t="shared" si="0"/>
        <v>245449</v>
      </c>
      <c r="G10" s="706">
        <f t="shared" si="1"/>
        <v>0.2931511397648093</v>
      </c>
      <c r="H10" s="707">
        <v>105937</v>
      </c>
      <c r="I10" s="703">
        <v>100631</v>
      </c>
      <c r="J10" s="704">
        <v>3634</v>
      </c>
      <c r="K10" s="703">
        <v>3662</v>
      </c>
      <c r="L10" s="705">
        <f t="shared" si="2"/>
        <v>213864</v>
      </c>
      <c r="M10" s="708">
        <f>IF(ISERROR(F10/L10-1),"         /0",(F10/L10-1))</f>
        <v>0.14768731530318324</v>
      </c>
      <c r="N10" s="702">
        <v>289099</v>
      </c>
      <c r="O10" s="703">
        <v>270173</v>
      </c>
      <c r="P10" s="704">
        <v>4015</v>
      </c>
      <c r="Q10" s="703">
        <v>4637</v>
      </c>
      <c r="R10" s="705">
        <f t="shared" si="3"/>
        <v>567924</v>
      </c>
      <c r="S10" s="706">
        <f t="shared" si="4"/>
        <v>0.29821488207383695</v>
      </c>
      <c r="T10" s="707">
        <v>253381</v>
      </c>
      <c r="U10" s="703">
        <v>246805</v>
      </c>
      <c r="V10" s="704">
        <v>8756</v>
      </c>
      <c r="W10" s="703">
        <v>9289</v>
      </c>
      <c r="X10" s="705">
        <f t="shared" si="5"/>
        <v>518231</v>
      </c>
      <c r="Y10" s="709">
        <f aca="true" t="shared" si="6" ref="Y10:Y42">IF(ISERROR(R10/X10-1),"         /0",IF(R10/X10&gt;5,"  *  ",(R10/X10-1)))</f>
        <v>0.09588967082247102</v>
      </c>
    </row>
    <row r="11" spans="1:25" ht="19.5" customHeight="1">
      <c r="A11" s="710" t="s">
        <v>156</v>
      </c>
      <c r="B11" s="712">
        <v>58613</v>
      </c>
      <c r="C11" s="713">
        <v>51960</v>
      </c>
      <c r="D11" s="714">
        <v>0</v>
      </c>
      <c r="E11" s="713">
        <v>0</v>
      </c>
      <c r="F11" s="715">
        <f t="shared" si="0"/>
        <v>110573</v>
      </c>
      <c r="G11" s="716">
        <f t="shared" si="1"/>
        <v>0.13206246909628583</v>
      </c>
      <c r="H11" s="717">
        <v>51738</v>
      </c>
      <c r="I11" s="713">
        <v>46715</v>
      </c>
      <c r="J11" s="714"/>
      <c r="K11" s="713"/>
      <c r="L11" s="715">
        <f t="shared" si="2"/>
        <v>98453</v>
      </c>
      <c r="M11" s="718">
        <f>IF(ISERROR(F11/L11-1),"         /0",(F11/L11-1))</f>
        <v>0.1231044254618956</v>
      </c>
      <c r="N11" s="712">
        <v>139487</v>
      </c>
      <c r="O11" s="713">
        <v>126520</v>
      </c>
      <c r="P11" s="714"/>
      <c r="Q11" s="713"/>
      <c r="R11" s="715">
        <f t="shared" si="3"/>
        <v>266007</v>
      </c>
      <c r="S11" s="716">
        <f t="shared" si="4"/>
        <v>0.139679334093673</v>
      </c>
      <c r="T11" s="717">
        <v>128063</v>
      </c>
      <c r="U11" s="713">
        <v>117223</v>
      </c>
      <c r="V11" s="714"/>
      <c r="W11" s="713"/>
      <c r="X11" s="715">
        <f t="shared" si="5"/>
        <v>245286</v>
      </c>
      <c r="Y11" s="719">
        <f t="shared" si="6"/>
        <v>0.08447689635772115</v>
      </c>
    </row>
    <row r="12" spans="1:25" ht="19.5" customHeight="1">
      <c r="A12" s="710" t="s">
        <v>171</v>
      </c>
      <c r="B12" s="712">
        <v>24334</v>
      </c>
      <c r="C12" s="713">
        <v>25668</v>
      </c>
      <c r="D12" s="714">
        <v>0</v>
      </c>
      <c r="E12" s="713">
        <v>0</v>
      </c>
      <c r="F12" s="715">
        <f>SUM(B12:E12)</f>
        <v>50002</v>
      </c>
      <c r="G12" s="716">
        <f>F12/$F$9</f>
        <v>0.059719710777065685</v>
      </c>
      <c r="H12" s="717">
        <v>32226</v>
      </c>
      <c r="I12" s="713">
        <v>30603</v>
      </c>
      <c r="J12" s="714"/>
      <c r="K12" s="713"/>
      <c r="L12" s="715">
        <f>SUM(H12:K12)</f>
        <v>62829</v>
      </c>
      <c r="M12" s="718">
        <f>IF(ISERROR(F12/L12-1),"         /0",(F12/L12-1))</f>
        <v>-0.20415731588915942</v>
      </c>
      <c r="N12" s="712">
        <v>50048</v>
      </c>
      <c r="O12" s="713">
        <v>50496</v>
      </c>
      <c r="P12" s="714"/>
      <c r="Q12" s="713"/>
      <c r="R12" s="715">
        <f>SUM(N12:Q12)</f>
        <v>100544</v>
      </c>
      <c r="S12" s="716">
        <f>R12/$R$9</f>
        <v>0.05279529849633378</v>
      </c>
      <c r="T12" s="717">
        <v>64382</v>
      </c>
      <c r="U12" s="713">
        <v>62214</v>
      </c>
      <c r="V12" s="714"/>
      <c r="W12" s="713"/>
      <c r="X12" s="715">
        <f>SUM(T12:W12)</f>
        <v>126596</v>
      </c>
      <c r="Y12" s="719">
        <f>IF(ISERROR(R12/X12-1),"         /0",IF(R12/X12&gt;5,"  *  ",(R12/X12-1)))</f>
        <v>-0.20578849252741005</v>
      </c>
    </row>
    <row r="13" spans="1:25" ht="19.5" customHeight="1">
      <c r="A13" s="710" t="s">
        <v>172</v>
      </c>
      <c r="B13" s="712">
        <v>20982</v>
      </c>
      <c r="C13" s="713">
        <v>18416</v>
      </c>
      <c r="D13" s="714">
        <v>0</v>
      </c>
      <c r="E13" s="713">
        <v>0</v>
      </c>
      <c r="F13" s="715">
        <f aca="true" t="shared" si="7" ref="F13:F28">SUM(B13:E13)</f>
        <v>39398</v>
      </c>
      <c r="G13" s="716">
        <f>F13/$F$9</f>
        <v>0.0470548611094523</v>
      </c>
      <c r="H13" s="717">
        <v>19429</v>
      </c>
      <c r="I13" s="713">
        <v>17846</v>
      </c>
      <c r="J13" s="714"/>
      <c r="K13" s="713"/>
      <c r="L13" s="715">
        <f aca="true" t="shared" si="8" ref="L13:L28">SUM(H13:K13)</f>
        <v>37275</v>
      </c>
      <c r="M13" s="718">
        <f aca="true" t="shared" si="9" ref="M13:M28">IF(ISERROR(F13/L13-1),"         /0",(F13/L13-1))</f>
        <v>0.056955063715627086</v>
      </c>
      <c r="N13" s="712">
        <v>41128</v>
      </c>
      <c r="O13" s="713">
        <v>39515</v>
      </c>
      <c r="P13" s="714"/>
      <c r="Q13" s="713"/>
      <c r="R13" s="715">
        <f aca="true" t="shared" si="10" ref="R13:R28">SUM(N13:Q13)</f>
        <v>80643</v>
      </c>
      <c r="S13" s="716">
        <f>R13/$R$9</f>
        <v>0.042345353841500684</v>
      </c>
      <c r="T13" s="717">
        <v>38166</v>
      </c>
      <c r="U13" s="713">
        <v>38795</v>
      </c>
      <c r="V13" s="714"/>
      <c r="W13" s="713"/>
      <c r="X13" s="715">
        <f aca="true" t="shared" si="11" ref="X13:X28">SUM(T13:W13)</f>
        <v>76961</v>
      </c>
      <c r="Y13" s="719">
        <f aca="true" t="shared" si="12" ref="Y13:Y28">IF(ISERROR(R13/X13-1),"         /0",IF(R13/X13&gt;5,"  *  ",(R13/X13-1)))</f>
        <v>0.04784241369005082</v>
      </c>
    </row>
    <row r="14" spans="1:25" ht="19.5" customHeight="1">
      <c r="A14" s="710" t="s">
        <v>173</v>
      </c>
      <c r="B14" s="712">
        <v>19175</v>
      </c>
      <c r="C14" s="713">
        <v>18102</v>
      </c>
      <c r="D14" s="714">
        <v>0</v>
      </c>
      <c r="E14" s="713">
        <v>0</v>
      </c>
      <c r="F14" s="715">
        <f t="shared" si="7"/>
        <v>37277</v>
      </c>
      <c r="G14" s="716">
        <f>F14/$F$9</f>
        <v>0.044521652306641284</v>
      </c>
      <c r="H14" s="717">
        <v>15006</v>
      </c>
      <c r="I14" s="713">
        <v>15402</v>
      </c>
      <c r="J14" s="714"/>
      <c r="K14" s="713"/>
      <c r="L14" s="715">
        <f t="shared" si="8"/>
        <v>30408</v>
      </c>
      <c r="M14" s="718">
        <f t="shared" si="9"/>
        <v>0.22589450144698753</v>
      </c>
      <c r="N14" s="712">
        <v>48476</v>
      </c>
      <c r="O14" s="713">
        <v>44268</v>
      </c>
      <c r="P14" s="714"/>
      <c r="Q14" s="713"/>
      <c r="R14" s="715">
        <f t="shared" si="10"/>
        <v>92744</v>
      </c>
      <c r="S14" s="716">
        <f>R14/$R$9</f>
        <v>0.048699546106619786</v>
      </c>
      <c r="T14" s="717">
        <v>41287</v>
      </c>
      <c r="U14" s="713">
        <v>39746</v>
      </c>
      <c r="V14" s="714"/>
      <c r="W14" s="713"/>
      <c r="X14" s="715">
        <f t="shared" si="11"/>
        <v>81033</v>
      </c>
      <c r="Y14" s="719">
        <f t="shared" si="12"/>
        <v>0.14452136783779457</v>
      </c>
    </row>
    <row r="15" spans="1:25" ht="19.5" customHeight="1">
      <c r="A15" s="710" t="s">
        <v>174</v>
      </c>
      <c r="B15" s="712">
        <v>17481</v>
      </c>
      <c r="C15" s="713">
        <v>16723</v>
      </c>
      <c r="D15" s="714">
        <v>0</v>
      </c>
      <c r="E15" s="713">
        <v>0</v>
      </c>
      <c r="F15" s="715">
        <f t="shared" si="7"/>
        <v>34204</v>
      </c>
      <c r="G15" s="716">
        <f>F15/$F$9</f>
        <v>0.040851425691347434</v>
      </c>
      <c r="H15" s="717">
        <v>14672</v>
      </c>
      <c r="I15" s="713">
        <v>15491</v>
      </c>
      <c r="J15" s="714"/>
      <c r="K15" s="713"/>
      <c r="L15" s="715">
        <f t="shared" si="8"/>
        <v>30163</v>
      </c>
      <c r="M15" s="718">
        <f t="shared" si="9"/>
        <v>0.13397208500480717</v>
      </c>
      <c r="N15" s="712">
        <v>43132</v>
      </c>
      <c r="O15" s="713">
        <v>41505</v>
      </c>
      <c r="P15" s="714"/>
      <c r="Q15" s="713"/>
      <c r="R15" s="715">
        <f t="shared" si="10"/>
        <v>84637</v>
      </c>
      <c r="S15" s="716">
        <f>R15/$R$9</f>
        <v>0.044442589103618334</v>
      </c>
      <c r="T15" s="717">
        <v>39183</v>
      </c>
      <c r="U15" s="713">
        <v>39350</v>
      </c>
      <c r="V15" s="714"/>
      <c r="W15" s="713"/>
      <c r="X15" s="715">
        <f t="shared" si="11"/>
        <v>78533</v>
      </c>
      <c r="Y15" s="719">
        <f t="shared" si="12"/>
        <v>0.07772528745877527</v>
      </c>
    </row>
    <row r="16" spans="1:25" ht="19.5" customHeight="1">
      <c r="A16" s="710" t="s">
        <v>152</v>
      </c>
      <c r="B16" s="712">
        <v>15512</v>
      </c>
      <c r="C16" s="713">
        <v>14661</v>
      </c>
      <c r="D16" s="714">
        <v>0</v>
      </c>
      <c r="E16" s="713">
        <v>0</v>
      </c>
      <c r="F16" s="715">
        <f>SUM(B16:E16)</f>
        <v>30173</v>
      </c>
      <c r="G16" s="716">
        <f>F16/$F$9</f>
        <v>0.03603701518492066</v>
      </c>
      <c r="H16" s="717">
        <v>14871</v>
      </c>
      <c r="I16" s="713">
        <v>15311</v>
      </c>
      <c r="J16" s="714"/>
      <c r="K16" s="713"/>
      <c r="L16" s="715">
        <f>SUM(H16:K16)</f>
        <v>30182</v>
      </c>
      <c r="M16" s="718">
        <f>IF(ISERROR(F16/L16-1),"         /0",(F16/L16-1))</f>
        <v>-0.00029819097475314305</v>
      </c>
      <c r="N16" s="712">
        <v>34921</v>
      </c>
      <c r="O16" s="713">
        <v>33471</v>
      </c>
      <c r="P16" s="714"/>
      <c r="Q16" s="713"/>
      <c r="R16" s="715">
        <f>SUM(N16:Q16)</f>
        <v>68392</v>
      </c>
      <c r="S16" s="716">
        <f>R16/$R$9</f>
        <v>0.03591239710734862</v>
      </c>
      <c r="T16" s="717">
        <v>30385</v>
      </c>
      <c r="U16" s="713">
        <v>33703</v>
      </c>
      <c r="V16" s="714">
        <v>345</v>
      </c>
      <c r="W16" s="713">
        <v>515</v>
      </c>
      <c r="X16" s="715">
        <f>SUM(T16:W16)</f>
        <v>64948</v>
      </c>
      <c r="Y16" s="719">
        <f>IF(ISERROR(R16/X16-1),"         /0",IF(R16/X16&gt;5,"  *  ",(R16/X16-1)))</f>
        <v>0.05302703701422673</v>
      </c>
    </row>
    <row r="17" spans="1:25" ht="19.5" customHeight="1">
      <c r="A17" s="710" t="s">
        <v>153</v>
      </c>
      <c r="B17" s="712">
        <v>13193</v>
      </c>
      <c r="C17" s="713">
        <v>12816</v>
      </c>
      <c r="D17" s="714">
        <v>0</v>
      </c>
      <c r="E17" s="713">
        <v>0</v>
      </c>
      <c r="F17" s="715">
        <f aca="true" t="shared" si="13" ref="F17:F23">SUM(B17:E17)</f>
        <v>26009</v>
      </c>
      <c r="G17" s="716">
        <f aca="true" t="shared" si="14" ref="G17:G23">F17/$F$9</f>
        <v>0.031063756601749957</v>
      </c>
      <c r="H17" s="717">
        <v>8260</v>
      </c>
      <c r="I17" s="713">
        <v>7642</v>
      </c>
      <c r="J17" s="714"/>
      <c r="K17" s="713"/>
      <c r="L17" s="715">
        <f aca="true" t="shared" si="15" ref="L17:L23">SUM(H17:K17)</f>
        <v>15902</v>
      </c>
      <c r="M17" s="718">
        <f aca="true" t="shared" si="16" ref="M17:M23">IF(ISERROR(F17/L17-1),"         /0",(F17/L17-1))</f>
        <v>0.6355804301345742</v>
      </c>
      <c r="N17" s="712">
        <v>30092</v>
      </c>
      <c r="O17" s="713">
        <v>27508</v>
      </c>
      <c r="P17" s="714"/>
      <c r="Q17" s="713"/>
      <c r="R17" s="715">
        <f aca="true" t="shared" si="17" ref="R17:R23">SUM(N17:Q17)</f>
        <v>57600</v>
      </c>
      <c r="S17" s="716">
        <f aca="true" t="shared" si="18" ref="S17:S23">R17/$R$9</f>
        <v>0.03024555610865716</v>
      </c>
      <c r="T17" s="717">
        <v>19070</v>
      </c>
      <c r="U17" s="713">
        <v>18180</v>
      </c>
      <c r="V17" s="714"/>
      <c r="W17" s="713"/>
      <c r="X17" s="715">
        <f aca="true" t="shared" si="19" ref="X17:X23">SUM(T17:W17)</f>
        <v>37250</v>
      </c>
      <c r="Y17" s="719">
        <f aca="true" t="shared" si="20" ref="Y17:Y23">IF(ISERROR(R17/X17-1),"         /0",IF(R17/X17&gt;5,"  *  ",(R17/X17-1)))</f>
        <v>0.5463087248322147</v>
      </c>
    </row>
    <row r="18" spans="1:25" ht="19.5" customHeight="1">
      <c r="A18" s="710" t="s">
        <v>175</v>
      </c>
      <c r="B18" s="712">
        <v>12242</v>
      </c>
      <c r="C18" s="713">
        <v>11378</v>
      </c>
      <c r="D18" s="714">
        <v>0</v>
      </c>
      <c r="E18" s="713">
        <v>0</v>
      </c>
      <c r="F18" s="715">
        <f t="shared" si="13"/>
        <v>23620</v>
      </c>
      <c r="G18" s="716">
        <f t="shared" si="14"/>
        <v>0.028210462952567725</v>
      </c>
      <c r="H18" s="717">
        <v>11012</v>
      </c>
      <c r="I18" s="713">
        <v>9899</v>
      </c>
      <c r="J18" s="714"/>
      <c r="K18" s="713"/>
      <c r="L18" s="715">
        <f t="shared" si="15"/>
        <v>20911</v>
      </c>
      <c r="M18" s="718">
        <f t="shared" si="16"/>
        <v>0.1295490411745015</v>
      </c>
      <c r="N18" s="712">
        <v>24961</v>
      </c>
      <c r="O18" s="713">
        <v>24226</v>
      </c>
      <c r="P18" s="714"/>
      <c r="Q18" s="713"/>
      <c r="R18" s="715">
        <f t="shared" si="17"/>
        <v>49187</v>
      </c>
      <c r="S18" s="716">
        <f t="shared" si="18"/>
        <v>0.025827919588828466</v>
      </c>
      <c r="T18" s="717">
        <v>21577</v>
      </c>
      <c r="U18" s="713">
        <v>21436</v>
      </c>
      <c r="V18" s="714"/>
      <c r="W18" s="713"/>
      <c r="X18" s="715">
        <f t="shared" si="19"/>
        <v>43013</v>
      </c>
      <c r="Y18" s="719">
        <f t="shared" si="20"/>
        <v>0.1435380001394928</v>
      </c>
    </row>
    <row r="19" spans="1:25" ht="19.5" customHeight="1">
      <c r="A19" s="710" t="s">
        <v>176</v>
      </c>
      <c r="B19" s="712">
        <v>11055</v>
      </c>
      <c r="C19" s="713">
        <v>10847</v>
      </c>
      <c r="D19" s="714">
        <v>0</v>
      </c>
      <c r="E19" s="713">
        <v>0</v>
      </c>
      <c r="F19" s="715">
        <f t="shared" si="13"/>
        <v>21902</v>
      </c>
      <c r="G19" s="716">
        <f t="shared" si="14"/>
        <v>0.02615857576575522</v>
      </c>
      <c r="H19" s="717">
        <v>10932</v>
      </c>
      <c r="I19" s="713">
        <v>10700</v>
      </c>
      <c r="J19" s="714"/>
      <c r="K19" s="713"/>
      <c r="L19" s="715">
        <f t="shared" si="15"/>
        <v>21632</v>
      </c>
      <c r="M19" s="718">
        <f t="shared" si="16"/>
        <v>0.012481508875739733</v>
      </c>
      <c r="N19" s="712">
        <v>24429</v>
      </c>
      <c r="O19" s="713">
        <v>24039</v>
      </c>
      <c r="P19" s="714"/>
      <c r="Q19" s="713"/>
      <c r="R19" s="715">
        <f t="shared" si="17"/>
        <v>48468</v>
      </c>
      <c r="S19" s="716">
        <f t="shared" si="18"/>
        <v>0.025450375233930473</v>
      </c>
      <c r="T19" s="717">
        <v>26970</v>
      </c>
      <c r="U19" s="713">
        <v>26021</v>
      </c>
      <c r="V19" s="714"/>
      <c r="W19" s="713"/>
      <c r="X19" s="715">
        <f t="shared" si="19"/>
        <v>52991</v>
      </c>
      <c r="Y19" s="719">
        <f t="shared" si="20"/>
        <v>-0.08535411673680438</v>
      </c>
    </row>
    <row r="20" spans="1:25" ht="19.5" customHeight="1">
      <c r="A20" s="710" t="s">
        <v>177</v>
      </c>
      <c r="B20" s="712">
        <v>11213</v>
      </c>
      <c r="C20" s="713">
        <v>9967</v>
      </c>
      <c r="D20" s="714">
        <v>0</v>
      </c>
      <c r="E20" s="713">
        <v>0</v>
      </c>
      <c r="F20" s="715">
        <f t="shared" si="13"/>
        <v>21180</v>
      </c>
      <c r="G20" s="716">
        <f t="shared" si="14"/>
        <v>0.02529625763485963</v>
      </c>
      <c r="H20" s="717">
        <v>9430</v>
      </c>
      <c r="I20" s="713">
        <v>9120</v>
      </c>
      <c r="J20" s="714">
        <v>0</v>
      </c>
      <c r="K20" s="713"/>
      <c r="L20" s="715">
        <f t="shared" si="15"/>
        <v>18550</v>
      </c>
      <c r="M20" s="718">
        <f t="shared" si="16"/>
        <v>0.14177897574124</v>
      </c>
      <c r="N20" s="712">
        <v>23706</v>
      </c>
      <c r="O20" s="713">
        <v>22374</v>
      </c>
      <c r="P20" s="714"/>
      <c r="Q20" s="713"/>
      <c r="R20" s="715">
        <f t="shared" si="17"/>
        <v>46080</v>
      </c>
      <c r="S20" s="716">
        <f t="shared" si="18"/>
        <v>0.02419644488692573</v>
      </c>
      <c r="T20" s="717">
        <v>21732</v>
      </c>
      <c r="U20" s="713">
        <v>20481</v>
      </c>
      <c r="V20" s="714">
        <v>272</v>
      </c>
      <c r="W20" s="713"/>
      <c r="X20" s="715">
        <f t="shared" si="19"/>
        <v>42485</v>
      </c>
      <c r="Y20" s="719">
        <f t="shared" si="20"/>
        <v>0.08461810050606089</v>
      </c>
    </row>
    <row r="21" spans="1:25" ht="19.5" customHeight="1">
      <c r="A21" s="710" t="s">
        <v>178</v>
      </c>
      <c r="B21" s="712">
        <v>10475</v>
      </c>
      <c r="C21" s="713">
        <v>9656</v>
      </c>
      <c r="D21" s="714">
        <v>0</v>
      </c>
      <c r="E21" s="713">
        <v>0</v>
      </c>
      <c r="F21" s="715">
        <f t="shared" si="13"/>
        <v>20131</v>
      </c>
      <c r="G21" s="716">
        <f t="shared" si="14"/>
        <v>0.024043388217533483</v>
      </c>
      <c r="H21" s="717">
        <v>14837</v>
      </c>
      <c r="I21" s="713">
        <v>13133</v>
      </c>
      <c r="J21" s="714"/>
      <c r="K21" s="713"/>
      <c r="L21" s="715">
        <f t="shared" si="15"/>
        <v>27970</v>
      </c>
      <c r="M21" s="718">
        <f t="shared" si="16"/>
        <v>-0.28026456918126563</v>
      </c>
      <c r="N21" s="712">
        <v>21438</v>
      </c>
      <c r="O21" s="713">
        <v>21056</v>
      </c>
      <c r="P21" s="714"/>
      <c r="Q21" s="713"/>
      <c r="R21" s="715">
        <f t="shared" si="17"/>
        <v>42494</v>
      </c>
      <c r="S21" s="716">
        <f t="shared" si="18"/>
        <v>0.022313448980577733</v>
      </c>
      <c r="T21" s="717">
        <v>29318</v>
      </c>
      <c r="U21" s="713">
        <v>29310</v>
      </c>
      <c r="V21" s="714"/>
      <c r="W21" s="713"/>
      <c r="X21" s="715">
        <f t="shared" si="19"/>
        <v>58628</v>
      </c>
      <c r="Y21" s="719">
        <f t="shared" si="20"/>
        <v>-0.275192740669987</v>
      </c>
    </row>
    <row r="22" spans="1:25" ht="19.5" customHeight="1">
      <c r="A22" s="710" t="s">
        <v>179</v>
      </c>
      <c r="B22" s="712">
        <v>9399</v>
      </c>
      <c r="C22" s="713">
        <v>8740</v>
      </c>
      <c r="D22" s="714">
        <v>0</v>
      </c>
      <c r="E22" s="713">
        <v>0</v>
      </c>
      <c r="F22" s="715">
        <f t="shared" si="13"/>
        <v>18139</v>
      </c>
      <c r="G22" s="716">
        <f t="shared" si="14"/>
        <v>0.02166425010569966</v>
      </c>
      <c r="H22" s="717">
        <v>6046</v>
      </c>
      <c r="I22" s="713">
        <v>5496</v>
      </c>
      <c r="J22" s="714"/>
      <c r="K22" s="713"/>
      <c r="L22" s="715">
        <f t="shared" si="15"/>
        <v>11542</v>
      </c>
      <c r="M22" s="718">
        <f t="shared" si="16"/>
        <v>0.5715647201524865</v>
      </c>
      <c r="N22" s="712">
        <v>21388</v>
      </c>
      <c r="O22" s="713">
        <v>19112</v>
      </c>
      <c r="P22" s="714"/>
      <c r="Q22" s="713"/>
      <c r="R22" s="715">
        <f t="shared" si="17"/>
        <v>40500</v>
      </c>
      <c r="S22" s="716">
        <f t="shared" si="18"/>
        <v>0.021266406638899567</v>
      </c>
      <c r="T22" s="717">
        <v>14989</v>
      </c>
      <c r="U22" s="713">
        <v>13336</v>
      </c>
      <c r="V22" s="714"/>
      <c r="W22" s="713"/>
      <c r="X22" s="715">
        <f t="shared" si="19"/>
        <v>28325</v>
      </c>
      <c r="Y22" s="719">
        <f t="shared" si="20"/>
        <v>0.4298323036187113</v>
      </c>
    </row>
    <row r="23" spans="1:25" ht="19.5" customHeight="1">
      <c r="A23" s="710" t="s">
        <v>180</v>
      </c>
      <c r="B23" s="712">
        <v>9485</v>
      </c>
      <c r="C23" s="713">
        <v>7771</v>
      </c>
      <c r="D23" s="714">
        <v>0</v>
      </c>
      <c r="E23" s="713">
        <v>0</v>
      </c>
      <c r="F23" s="715">
        <f t="shared" si="13"/>
        <v>17256</v>
      </c>
      <c r="G23" s="716">
        <f t="shared" si="14"/>
        <v>0.020609642197693002</v>
      </c>
      <c r="H23" s="717">
        <v>7899</v>
      </c>
      <c r="I23" s="713">
        <v>7467</v>
      </c>
      <c r="J23" s="714"/>
      <c r="K23" s="713"/>
      <c r="L23" s="715">
        <f t="shared" si="15"/>
        <v>15366</v>
      </c>
      <c r="M23" s="718">
        <f t="shared" si="16"/>
        <v>0.12299882858258493</v>
      </c>
      <c r="N23" s="712">
        <v>21294</v>
      </c>
      <c r="O23" s="713">
        <v>19221</v>
      </c>
      <c r="P23" s="714"/>
      <c r="Q23" s="713"/>
      <c r="R23" s="715">
        <f t="shared" si="17"/>
        <v>40515</v>
      </c>
      <c r="S23" s="716">
        <f t="shared" si="18"/>
        <v>0.021274283085802863</v>
      </c>
      <c r="T23" s="717">
        <v>17310</v>
      </c>
      <c r="U23" s="713">
        <v>16658</v>
      </c>
      <c r="V23" s="714"/>
      <c r="W23" s="713"/>
      <c r="X23" s="715">
        <f t="shared" si="19"/>
        <v>33968</v>
      </c>
      <c r="Y23" s="719">
        <f t="shared" si="20"/>
        <v>0.1927402260951483</v>
      </c>
    </row>
    <row r="24" spans="1:25" ht="19.5" customHeight="1">
      <c r="A24" s="710" t="s">
        <v>181</v>
      </c>
      <c r="B24" s="712">
        <v>8356</v>
      </c>
      <c r="C24" s="713">
        <v>8177</v>
      </c>
      <c r="D24" s="714">
        <v>0</v>
      </c>
      <c r="E24" s="713">
        <v>0</v>
      </c>
      <c r="F24" s="715">
        <f t="shared" si="7"/>
        <v>16533</v>
      </c>
      <c r="G24" s="716">
        <f>F24/$F$9</f>
        <v>0.019746129720355724</v>
      </c>
      <c r="H24" s="717">
        <v>7282</v>
      </c>
      <c r="I24" s="713">
        <v>6750</v>
      </c>
      <c r="J24" s="714"/>
      <c r="K24" s="713">
        <v>127</v>
      </c>
      <c r="L24" s="715">
        <f t="shared" si="8"/>
        <v>14159</v>
      </c>
      <c r="M24" s="718">
        <f t="shared" si="9"/>
        <v>0.16766720813616787</v>
      </c>
      <c r="N24" s="712">
        <v>20774</v>
      </c>
      <c r="O24" s="713">
        <v>19415</v>
      </c>
      <c r="P24" s="714"/>
      <c r="Q24" s="713"/>
      <c r="R24" s="715">
        <f t="shared" si="10"/>
        <v>40189</v>
      </c>
      <c r="S24" s="716">
        <f>R24/$R$9</f>
        <v>0.021103101639771225</v>
      </c>
      <c r="T24" s="717">
        <v>19156</v>
      </c>
      <c r="U24" s="713">
        <v>17809</v>
      </c>
      <c r="V24" s="714"/>
      <c r="W24" s="713">
        <v>127</v>
      </c>
      <c r="X24" s="715">
        <f t="shared" si="11"/>
        <v>37092</v>
      </c>
      <c r="Y24" s="719">
        <f t="shared" si="12"/>
        <v>0.08349509328157012</v>
      </c>
    </row>
    <row r="25" spans="1:25" ht="19.5" customHeight="1">
      <c r="A25" s="710" t="s">
        <v>182</v>
      </c>
      <c r="B25" s="712">
        <v>7908</v>
      </c>
      <c r="C25" s="713">
        <v>7330</v>
      </c>
      <c r="D25" s="714">
        <v>0</v>
      </c>
      <c r="E25" s="713">
        <v>0</v>
      </c>
      <c r="F25" s="715">
        <f t="shared" si="7"/>
        <v>15238</v>
      </c>
      <c r="G25" s="716">
        <f>F25/$F$9</f>
        <v>0.018199451078375402</v>
      </c>
      <c r="H25" s="717">
        <v>5438</v>
      </c>
      <c r="I25" s="713">
        <v>5773</v>
      </c>
      <c r="J25" s="714"/>
      <c r="K25" s="713"/>
      <c r="L25" s="715">
        <f t="shared" si="8"/>
        <v>11211</v>
      </c>
      <c r="M25" s="718">
        <f t="shared" si="9"/>
        <v>0.35920078494335916</v>
      </c>
      <c r="N25" s="712">
        <v>17803</v>
      </c>
      <c r="O25" s="713">
        <v>16188</v>
      </c>
      <c r="P25" s="714"/>
      <c r="Q25" s="713"/>
      <c r="R25" s="715">
        <f t="shared" si="10"/>
        <v>33991</v>
      </c>
      <c r="S25" s="716">
        <f>R25/$R$9</f>
        <v>0.017848553779329264</v>
      </c>
      <c r="T25" s="717">
        <v>12919</v>
      </c>
      <c r="U25" s="713">
        <v>13339</v>
      </c>
      <c r="V25" s="714"/>
      <c r="W25" s="713"/>
      <c r="X25" s="715">
        <f t="shared" si="11"/>
        <v>26258</v>
      </c>
      <c r="Y25" s="719">
        <f t="shared" si="12"/>
        <v>0.29450072358900137</v>
      </c>
    </row>
    <row r="26" spans="1:25" ht="19.5" customHeight="1">
      <c r="A26" s="710" t="s">
        <v>183</v>
      </c>
      <c r="B26" s="712">
        <v>7700</v>
      </c>
      <c r="C26" s="713">
        <v>7250</v>
      </c>
      <c r="D26" s="714">
        <v>0</v>
      </c>
      <c r="E26" s="713">
        <v>0</v>
      </c>
      <c r="F26" s="715">
        <f t="shared" si="7"/>
        <v>14950</v>
      </c>
      <c r="G26" s="716">
        <f t="shared" si="1"/>
        <v>0.017855479303170513</v>
      </c>
      <c r="H26" s="717">
        <v>4346</v>
      </c>
      <c r="I26" s="713">
        <v>4233</v>
      </c>
      <c r="J26" s="714"/>
      <c r="K26" s="713"/>
      <c r="L26" s="715">
        <f t="shared" si="8"/>
        <v>8579</v>
      </c>
      <c r="M26" s="718">
        <f t="shared" si="9"/>
        <v>0.7426273458445041</v>
      </c>
      <c r="N26" s="712">
        <v>18489</v>
      </c>
      <c r="O26" s="713">
        <v>16916</v>
      </c>
      <c r="P26" s="714"/>
      <c r="Q26" s="713"/>
      <c r="R26" s="715">
        <f t="shared" si="10"/>
        <v>35405</v>
      </c>
      <c r="S26" s="716">
        <f t="shared" si="4"/>
        <v>0.01859104017407998</v>
      </c>
      <c r="T26" s="717">
        <v>10463</v>
      </c>
      <c r="U26" s="713">
        <v>10143</v>
      </c>
      <c r="V26" s="714"/>
      <c r="W26" s="713"/>
      <c r="X26" s="715">
        <f t="shared" si="11"/>
        <v>20606</v>
      </c>
      <c r="Y26" s="719">
        <f t="shared" si="12"/>
        <v>0.7181888770261089</v>
      </c>
    </row>
    <row r="27" spans="1:25" ht="19.5" customHeight="1">
      <c r="A27" s="710" t="s">
        <v>184</v>
      </c>
      <c r="B27" s="712">
        <v>6426</v>
      </c>
      <c r="C27" s="713">
        <v>5808</v>
      </c>
      <c r="D27" s="714">
        <v>0</v>
      </c>
      <c r="E27" s="713">
        <v>0</v>
      </c>
      <c r="F27" s="715">
        <f t="shared" si="7"/>
        <v>12234</v>
      </c>
      <c r="G27" s="716">
        <f t="shared" si="1"/>
        <v>0.014611634367557729</v>
      </c>
      <c r="H27" s="717">
        <v>5551</v>
      </c>
      <c r="I27" s="713">
        <v>5195</v>
      </c>
      <c r="J27" s="714"/>
      <c r="K27" s="713"/>
      <c r="L27" s="715">
        <f t="shared" si="8"/>
        <v>10746</v>
      </c>
      <c r="M27" s="718">
        <f t="shared" si="9"/>
        <v>0.13847012841987727</v>
      </c>
      <c r="N27" s="712">
        <v>13758</v>
      </c>
      <c r="O27" s="713">
        <v>13040</v>
      </c>
      <c r="P27" s="714"/>
      <c r="Q27" s="713"/>
      <c r="R27" s="715">
        <f t="shared" si="10"/>
        <v>26798</v>
      </c>
      <c r="S27" s="716">
        <f t="shared" si="4"/>
        <v>0.014071534940968656</v>
      </c>
      <c r="T27" s="717">
        <v>12826</v>
      </c>
      <c r="U27" s="713">
        <v>12330</v>
      </c>
      <c r="V27" s="714"/>
      <c r="W27" s="713"/>
      <c r="X27" s="715">
        <f t="shared" si="11"/>
        <v>25156</v>
      </c>
      <c r="Y27" s="719">
        <f t="shared" si="12"/>
        <v>0.06527269836221983</v>
      </c>
    </row>
    <row r="28" spans="1:25" ht="19.5" customHeight="1">
      <c r="A28" s="710" t="s">
        <v>185</v>
      </c>
      <c r="B28" s="712">
        <v>6098</v>
      </c>
      <c r="C28" s="713">
        <v>5617</v>
      </c>
      <c r="D28" s="714">
        <v>0</v>
      </c>
      <c r="E28" s="713">
        <v>0</v>
      </c>
      <c r="F28" s="715">
        <f t="shared" si="7"/>
        <v>11715</v>
      </c>
      <c r="G28" s="716">
        <f t="shared" si="1"/>
        <v>0.013991768564323916</v>
      </c>
      <c r="H28" s="717">
        <v>5843</v>
      </c>
      <c r="I28" s="713">
        <v>5614</v>
      </c>
      <c r="J28" s="714"/>
      <c r="K28" s="713"/>
      <c r="L28" s="715">
        <f t="shared" si="8"/>
        <v>11457</v>
      </c>
      <c r="M28" s="718">
        <f t="shared" si="9"/>
        <v>0.02251898402723218</v>
      </c>
      <c r="N28" s="712">
        <v>12949</v>
      </c>
      <c r="O28" s="713">
        <v>11606</v>
      </c>
      <c r="P28" s="714"/>
      <c r="Q28" s="713"/>
      <c r="R28" s="715">
        <f t="shared" si="10"/>
        <v>24555</v>
      </c>
      <c r="S28" s="716">
        <f t="shared" si="4"/>
        <v>0.012893743580695774</v>
      </c>
      <c r="T28" s="717">
        <v>12632</v>
      </c>
      <c r="U28" s="713">
        <v>12750</v>
      </c>
      <c r="V28" s="714"/>
      <c r="W28" s="713"/>
      <c r="X28" s="715">
        <f t="shared" si="11"/>
        <v>25382</v>
      </c>
      <c r="Y28" s="719">
        <f t="shared" si="12"/>
        <v>-0.0325821448270428</v>
      </c>
    </row>
    <row r="29" spans="1:25" ht="19.5" customHeight="1">
      <c r="A29" s="710" t="s">
        <v>186</v>
      </c>
      <c r="B29" s="712">
        <v>5601</v>
      </c>
      <c r="C29" s="713">
        <v>5476</v>
      </c>
      <c r="D29" s="714">
        <v>0</v>
      </c>
      <c r="E29" s="713">
        <v>0</v>
      </c>
      <c r="F29" s="715">
        <f t="shared" si="0"/>
        <v>11077</v>
      </c>
      <c r="G29" s="716">
        <f t="shared" si="1"/>
        <v>0.01322977553452975</v>
      </c>
      <c r="H29" s="717">
        <v>7941</v>
      </c>
      <c r="I29" s="713">
        <v>8596</v>
      </c>
      <c r="J29" s="714"/>
      <c r="K29" s="713"/>
      <c r="L29" s="715">
        <f t="shared" si="2"/>
        <v>16537</v>
      </c>
      <c r="M29" s="718">
        <f>IF(ISERROR(F29/L29-1),"         /0",(F29/L29-1))</f>
        <v>-0.3301687125839028</v>
      </c>
      <c r="N29" s="712">
        <v>12211</v>
      </c>
      <c r="O29" s="713">
        <v>10622</v>
      </c>
      <c r="P29" s="714">
        <v>97</v>
      </c>
      <c r="Q29" s="713"/>
      <c r="R29" s="715">
        <f t="shared" si="3"/>
        <v>22930</v>
      </c>
      <c r="S29" s="716">
        <f t="shared" si="4"/>
        <v>0.012040461832838693</v>
      </c>
      <c r="T29" s="717">
        <v>20058</v>
      </c>
      <c r="U29" s="713">
        <v>20922</v>
      </c>
      <c r="V29" s="714">
        <v>107</v>
      </c>
      <c r="W29" s="713"/>
      <c r="X29" s="715">
        <f t="shared" si="5"/>
        <v>41087</v>
      </c>
      <c r="Y29" s="719">
        <f t="shared" si="6"/>
        <v>-0.4419159344804926</v>
      </c>
    </row>
    <row r="30" spans="1:25" ht="19.5" customHeight="1">
      <c r="A30" s="710" t="s">
        <v>187</v>
      </c>
      <c r="B30" s="712">
        <v>5272</v>
      </c>
      <c r="C30" s="713">
        <v>5232</v>
      </c>
      <c r="D30" s="714">
        <v>0</v>
      </c>
      <c r="E30" s="713">
        <v>0</v>
      </c>
      <c r="F30" s="715">
        <f t="shared" si="0"/>
        <v>10504</v>
      </c>
      <c r="G30" s="716">
        <f t="shared" si="1"/>
        <v>0.012545415023445021</v>
      </c>
      <c r="H30" s="717">
        <v>4272</v>
      </c>
      <c r="I30" s="713">
        <v>4271</v>
      </c>
      <c r="J30" s="714"/>
      <c r="K30" s="713"/>
      <c r="L30" s="715">
        <f t="shared" si="2"/>
        <v>8543</v>
      </c>
      <c r="M30" s="718">
        <f>IF(ISERROR(F30/L30-1),"         /0",(F30/L30-1))</f>
        <v>0.22954465644387212</v>
      </c>
      <c r="N30" s="712">
        <v>12238</v>
      </c>
      <c r="O30" s="713">
        <v>12374</v>
      </c>
      <c r="P30" s="714"/>
      <c r="Q30" s="713"/>
      <c r="R30" s="715">
        <f t="shared" si="3"/>
        <v>24612</v>
      </c>
      <c r="S30" s="716">
        <f t="shared" si="4"/>
        <v>0.0129236740789283</v>
      </c>
      <c r="T30" s="717">
        <v>10126</v>
      </c>
      <c r="U30" s="713">
        <v>9553</v>
      </c>
      <c r="V30" s="714"/>
      <c r="W30" s="713"/>
      <c r="X30" s="715">
        <f t="shared" si="5"/>
        <v>19679</v>
      </c>
      <c r="Y30" s="719">
        <f t="shared" si="6"/>
        <v>0.25067330657045583</v>
      </c>
    </row>
    <row r="31" spans="1:25" ht="19.5" customHeight="1">
      <c r="A31" s="710" t="s">
        <v>188</v>
      </c>
      <c r="B31" s="712">
        <v>4599</v>
      </c>
      <c r="C31" s="713">
        <v>3552</v>
      </c>
      <c r="D31" s="714">
        <v>0</v>
      </c>
      <c r="E31" s="713">
        <v>0</v>
      </c>
      <c r="F31" s="715">
        <f t="shared" si="0"/>
        <v>8151</v>
      </c>
      <c r="G31" s="716">
        <f t="shared" si="1"/>
        <v>0.009735117846163401</v>
      </c>
      <c r="H31" s="717">
        <v>3946</v>
      </c>
      <c r="I31" s="713">
        <v>3347</v>
      </c>
      <c r="J31" s="714"/>
      <c r="K31" s="713"/>
      <c r="L31" s="715">
        <f t="shared" si="2"/>
        <v>7293</v>
      </c>
      <c r="M31" s="718">
        <f>IF(ISERROR(F31/L31-1),"         /0",(F31/L31-1))</f>
        <v>0.11764705882352944</v>
      </c>
      <c r="N31" s="712">
        <v>8978</v>
      </c>
      <c r="O31" s="713">
        <v>8377</v>
      </c>
      <c r="P31" s="714"/>
      <c r="Q31" s="713"/>
      <c r="R31" s="715">
        <f t="shared" si="3"/>
        <v>17355</v>
      </c>
      <c r="S31" s="716">
        <f t="shared" si="4"/>
        <v>0.009113049067113629</v>
      </c>
      <c r="T31" s="717">
        <v>7816</v>
      </c>
      <c r="U31" s="713">
        <v>7631</v>
      </c>
      <c r="V31" s="714"/>
      <c r="W31" s="713"/>
      <c r="X31" s="715">
        <f t="shared" si="5"/>
        <v>15447</v>
      </c>
      <c r="Y31" s="719">
        <f t="shared" si="6"/>
        <v>0.12351912992814129</v>
      </c>
    </row>
    <row r="32" spans="1:25" ht="19.5" customHeight="1">
      <c r="A32" s="710" t="s">
        <v>189</v>
      </c>
      <c r="B32" s="712">
        <v>3312</v>
      </c>
      <c r="C32" s="713">
        <v>3220</v>
      </c>
      <c r="D32" s="714">
        <v>0</v>
      </c>
      <c r="E32" s="713">
        <v>0</v>
      </c>
      <c r="F32" s="715">
        <f t="shared" si="0"/>
        <v>6532</v>
      </c>
      <c r="G32" s="716">
        <f t="shared" si="1"/>
        <v>0.007801470957077577</v>
      </c>
      <c r="H32" s="717"/>
      <c r="I32" s="713"/>
      <c r="J32" s="714"/>
      <c r="K32" s="713"/>
      <c r="L32" s="715">
        <f t="shared" si="2"/>
        <v>0</v>
      </c>
      <c r="M32" s="718" t="str">
        <f>IF(ISERROR(F32/L32-1),"         /0",(F32/L32-1))</f>
        <v>         /0</v>
      </c>
      <c r="N32" s="712">
        <v>7195</v>
      </c>
      <c r="O32" s="713">
        <v>7137</v>
      </c>
      <c r="P32" s="714"/>
      <c r="Q32" s="713"/>
      <c r="R32" s="715">
        <f t="shared" si="3"/>
        <v>14332</v>
      </c>
      <c r="S32" s="716">
        <f t="shared" si="4"/>
        <v>0.007525682467869348</v>
      </c>
      <c r="T32" s="717"/>
      <c r="U32" s="713"/>
      <c r="V32" s="714"/>
      <c r="W32" s="713"/>
      <c r="X32" s="715">
        <f t="shared" si="5"/>
        <v>0</v>
      </c>
      <c r="Y32" s="719" t="str">
        <f t="shared" si="6"/>
        <v>         /0</v>
      </c>
    </row>
    <row r="33" spans="1:25" ht="19.5" customHeight="1">
      <c r="A33" s="710" t="s">
        <v>190</v>
      </c>
      <c r="B33" s="712">
        <v>3266</v>
      </c>
      <c r="C33" s="713">
        <v>2766</v>
      </c>
      <c r="D33" s="714">
        <v>0</v>
      </c>
      <c r="E33" s="713">
        <v>0</v>
      </c>
      <c r="F33" s="715">
        <f t="shared" si="0"/>
        <v>6032</v>
      </c>
      <c r="G33" s="716">
        <f t="shared" si="1"/>
        <v>0.007204297736235755</v>
      </c>
      <c r="H33" s="717">
        <v>2779</v>
      </c>
      <c r="I33" s="713">
        <v>2611</v>
      </c>
      <c r="J33" s="714"/>
      <c r="K33" s="713"/>
      <c r="L33" s="715">
        <f t="shared" si="2"/>
        <v>5390</v>
      </c>
      <c r="M33" s="718" t="s">
        <v>48</v>
      </c>
      <c r="N33" s="712">
        <v>6792</v>
      </c>
      <c r="O33" s="713">
        <v>6030</v>
      </c>
      <c r="P33" s="714"/>
      <c r="Q33" s="713"/>
      <c r="R33" s="715">
        <f t="shared" si="3"/>
        <v>12822</v>
      </c>
      <c r="S33" s="716">
        <f t="shared" si="4"/>
        <v>0.006732786812937537</v>
      </c>
      <c r="T33" s="717">
        <v>6759</v>
      </c>
      <c r="U33" s="713">
        <v>6200</v>
      </c>
      <c r="V33" s="714"/>
      <c r="W33" s="713"/>
      <c r="X33" s="715">
        <f t="shared" si="5"/>
        <v>12959</v>
      </c>
      <c r="Y33" s="719">
        <f t="shared" si="6"/>
        <v>-0.010571803379890388</v>
      </c>
    </row>
    <row r="34" spans="1:25" ht="19.5" customHeight="1">
      <c r="A34" s="710" t="s">
        <v>191</v>
      </c>
      <c r="B34" s="712">
        <v>2159</v>
      </c>
      <c r="C34" s="713">
        <v>2833</v>
      </c>
      <c r="D34" s="714">
        <v>0</v>
      </c>
      <c r="E34" s="713">
        <v>0</v>
      </c>
      <c r="F34" s="715">
        <f t="shared" si="0"/>
        <v>4992</v>
      </c>
      <c r="G34" s="716">
        <f t="shared" si="1"/>
        <v>0.005962177436884763</v>
      </c>
      <c r="H34" s="717"/>
      <c r="I34" s="713"/>
      <c r="J34" s="714"/>
      <c r="K34" s="713"/>
      <c r="L34" s="715">
        <f t="shared" si="2"/>
        <v>0</v>
      </c>
      <c r="M34" s="718" t="str">
        <f>IF(ISERROR(F34/L34-1),"         /0",(F34/L34-1))</f>
        <v>         /0</v>
      </c>
      <c r="N34" s="712">
        <v>6409</v>
      </c>
      <c r="O34" s="713">
        <v>6291</v>
      </c>
      <c r="P34" s="714"/>
      <c r="Q34" s="713"/>
      <c r="R34" s="715">
        <f t="shared" si="3"/>
        <v>12700</v>
      </c>
      <c r="S34" s="716">
        <f t="shared" si="4"/>
        <v>0.006668725044790728</v>
      </c>
      <c r="T34" s="717"/>
      <c r="U34" s="713"/>
      <c r="V34" s="714"/>
      <c r="W34" s="713"/>
      <c r="X34" s="715">
        <f t="shared" si="5"/>
        <v>0</v>
      </c>
      <c r="Y34" s="719" t="str">
        <f t="shared" si="6"/>
        <v>         /0</v>
      </c>
    </row>
    <row r="35" spans="1:25" ht="19.5" customHeight="1">
      <c r="A35" s="710" t="s">
        <v>192</v>
      </c>
      <c r="B35" s="712">
        <v>2695</v>
      </c>
      <c r="C35" s="713">
        <v>2061</v>
      </c>
      <c r="D35" s="714">
        <v>0</v>
      </c>
      <c r="E35" s="713">
        <v>0</v>
      </c>
      <c r="F35" s="715">
        <f t="shared" si="0"/>
        <v>4756</v>
      </c>
      <c r="G35" s="716">
        <f t="shared" si="1"/>
        <v>0.005680311676647422</v>
      </c>
      <c r="H35" s="717"/>
      <c r="I35" s="713"/>
      <c r="J35" s="714"/>
      <c r="K35" s="713"/>
      <c r="L35" s="715">
        <f t="shared" si="2"/>
        <v>0</v>
      </c>
      <c r="M35" s="718" t="str">
        <f>IF(ISERROR(F35/L35-1),"         /0",(F35/L35-1))</f>
        <v>         /0</v>
      </c>
      <c r="N35" s="712">
        <v>2695</v>
      </c>
      <c r="O35" s="713">
        <v>2061</v>
      </c>
      <c r="P35" s="714"/>
      <c r="Q35" s="713"/>
      <c r="R35" s="715">
        <f t="shared" si="3"/>
        <v>4756</v>
      </c>
      <c r="S35" s="716">
        <f t="shared" si="4"/>
        <v>0.0024973587648050946</v>
      </c>
      <c r="T35" s="717"/>
      <c r="U35" s="713"/>
      <c r="V35" s="714"/>
      <c r="W35" s="713"/>
      <c r="X35" s="715">
        <f t="shared" si="5"/>
        <v>0</v>
      </c>
      <c r="Y35" s="719" t="str">
        <f t="shared" si="6"/>
        <v>         /0</v>
      </c>
    </row>
    <row r="36" spans="1:25" ht="19.5" customHeight="1">
      <c r="A36" s="710" t="s">
        <v>193</v>
      </c>
      <c r="B36" s="712">
        <v>2218</v>
      </c>
      <c r="C36" s="713">
        <v>2282</v>
      </c>
      <c r="D36" s="714">
        <v>0</v>
      </c>
      <c r="E36" s="713">
        <v>0</v>
      </c>
      <c r="F36" s="715">
        <f t="shared" si="0"/>
        <v>4500</v>
      </c>
      <c r="G36" s="716">
        <f t="shared" si="1"/>
        <v>0.0053745589875764084</v>
      </c>
      <c r="H36" s="717">
        <v>1157</v>
      </c>
      <c r="I36" s="713">
        <v>1266</v>
      </c>
      <c r="J36" s="714"/>
      <c r="K36" s="713"/>
      <c r="L36" s="715">
        <f t="shared" si="2"/>
        <v>2423</v>
      </c>
      <c r="M36" s="718">
        <f>IF(ISERROR(F36/L36-1),"         /0",(F36/L36-1))</f>
        <v>0.8572018159306645</v>
      </c>
      <c r="N36" s="712">
        <v>5079</v>
      </c>
      <c r="O36" s="713">
        <v>4965</v>
      </c>
      <c r="P36" s="714"/>
      <c r="Q36" s="713"/>
      <c r="R36" s="715">
        <f t="shared" si="3"/>
        <v>10044</v>
      </c>
      <c r="S36" s="716">
        <f t="shared" si="4"/>
        <v>0.005274068846447092</v>
      </c>
      <c r="T36" s="717">
        <v>2887</v>
      </c>
      <c r="U36" s="713">
        <v>3003</v>
      </c>
      <c r="V36" s="714"/>
      <c r="W36" s="713"/>
      <c r="X36" s="715">
        <f t="shared" si="5"/>
        <v>5890</v>
      </c>
      <c r="Y36" s="719">
        <f t="shared" si="6"/>
        <v>0.7052631578947368</v>
      </c>
    </row>
    <row r="37" spans="1:25" ht="19.5" customHeight="1">
      <c r="A37" s="710" t="s">
        <v>194</v>
      </c>
      <c r="B37" s="712">
        <v>1931</v>
      </c>
      <c r="C37" s="713">
        <v>1986</v>
      </c>
      <c r="D37" s="714">
        <v>0</v>
      </c>
      <c r="E37" s="713">
        <v>0</v>
      </c>
      <c r="F37" s="715">
        <f t="shared" si="0"/>
        <v>3917</v>
      </c>
      <c r="G37" s="716">
        <f t="shared" si="1"/>
        <v>0.004678255012074843</v>
      </c>
      <c r="H37" s="717">
        <v>808</v>
      </c>
      <c r="I37" s="713">
        <v>986</v>
      </c>
      <c r="J37" s="714"/>
      <c r="K37" s="713"/>
      <c r="L37" s="715">
        <f t="shared" si="2"/>
        <v>1794</v>
      </c>
      <c r="M37" s="718">
        <f>IF(ISERROR(F37/L37-1),"         /0",(F37/L37-1))</f>
        <v>1.1833890746934226</v>
      </c>
      <c r="N37" s="712">
        <v>4648</v>
      </c>
      <c r="O37" s="713">
        <v>4415</v>
      </c>
      <c r="P37" s="714"/>
      <c r="Q37" s="713"/>
      <c r="R37" s="715">
        <f t="shared" si="3"/>
        <v>9063</v>
      </c>
      <c r="S37" s="716">
        <f t="shared" si="4"/>
        <v>0.004758949218971525</v>
      </c>
      <c r="T37" s="717">
        <v>2786</v>
      </c>
      <c r="U37" s="713">
        <v>2730</v>
      </c>
      <c r="V37" s="714"/>
      <c r="W37" s="713"/>
      <c r="X37" s="715">
        <f t="shared" si="5"/>
        <v>5516</v>
      </c>
      <c r="Y37" s="719">
        <f t="shared" si="6"/>
        <v>0.6430384336475707</v>
      </c>
    </row>
    <row r="38" spans="1:25" ht="19.5" customHeight="1">
      <c r="A38" s="710" t="s">
        <v>195</v>
      </c>
      <c r="B38" s="712">
        <v>1455</v>
      </c>
      <c r="C38" s="713">
        <v>2247</v>
      </c>
      <c r="D38" s="714">
        <v>0</v>
      </c>
      <c r="E38" s="713">
        <v>0</v>
      </c>
      <c r="F38" s="715">
        <f t="shared" si="0"/>
        <v>3702</v>
      </c>
      <c r="G38" s="716">
        <f t="shared" si="1"/>
        <v>0.004421470527112859</v>
      </c>
      <c r="H38" s="717">
        <v>2914</v>
      </c>
      <c r="I38" s="713">
        <v>3062</v>
      </c>
      <c r="J38" s="714"/>
      <c r="K38" s="713"/>
      <c r="L38" s="715">
        <f t="shared" si="2"/>
        <v>5976</v>
      </c>
      <c r="M38" s="718">
        <f>IF(ISERROR(F38/L38-1),"         /0",(F38/L38-1))</f>
        <v>-0.3805220883534136</v>
      </c>
      <c r="N38" s="712">
        <v>2776</v>
      </c>
      <c r="O38" s="713">
        <v>3917</v>
      </c>
      <c r="P38" s="714"/>
      <c r="Q38" s="713"/>
      <c r="R38" s="715">
        <f t="shared" si="3"/>
        <v>6693</v>
      </c>
      <c r="S38" s="716">
        <f t="shared" si="4"/>
        <v>0.003514470608250736</v>
      </c>
      <c r="T38" s="717">
        <v>6280</v>
      </c>
      <c r="U38" s="713">
        <v>7258</v>
      </c>
      <c r="V38" s="714"/>
      <c r="W38" s="713"/>
      <c r="X38" s="715">
        <f t="shared" si="5"/>
        <v>13538</v>
      </c>
      <c r="Y38" s="719">
        <f t="shared" si="6"/>
        <v>-0.5056138277441277</v>
      </c>
    </row>
    <row r="39" spans="1:25" ht="19.5" customHeight="1">
      <c r="A39" s="710" t="s">
        <v>196</v>
      </c>
      <c r="B39" s="712">
        <v>910</v>
      </c>
      <c r="C39" s="713">
        <v>856</v>
      </c>
      <c r="D39" s="714">
        <v>0</v>
      </c>
      <c r="E39" s="713">
        <v>0</v>
      </c>
      <c r="F39" s="715">
        <f t="shared" si="0"/>
        <v>1766</v>
      </c>
      <c r="G39" s="716">
        <f t="shared" si="1"/>
        <v>0.002109215816013319</v>
      </c>
      <c r="H39" s="717">
        <v>780</v>
      </c>
      <c r="I39" s="713">
        <v>754</v>
      </c>
      <c r="J39" s="714"/>
      <c r="K39" s="713"/>
      <c r="L39" s="715">
        <f t="shared" si="2"/>
        <v>1534</v>
      </c>
      <c r="M39" s="718">
        <f>IF(ISERROR(F39/L39-1),"         /0",(F39/L39-1))</f>
        <v>0.15123859191655797</v>
      </c>
      <c r="N39" s="712">
        <v>2203</v>
      </c>
      <c r="O39" s="713">
        <v>2021</v>
      </c>
      <c r="P39" s="714"/>
      <c r="Q39" s="713"/>
      <c r="R39" s="715">
        <f t="shared" si="3"/>
        <v>4224</v>
      </c>
      <c r="S39" s="716">
        <f t="shared" si="4"/>
        <v>0.0022180074479681918</v>
      </c>
      <c r="T39" s="717">
        <v>2069</v>
      </c>
      <c r="U39" s="713">
        <v>1721</v>
      </c>
      <c r="V39" s="714"/>
      <c r="W39" s="713"/>
      <c r="X39" s="715">
        <f t="shared" si="5"/>
        <v>3790</v>
      </c>
      <c r="Y39" s="719">
        <f t="shared" si="6"/>
        <v>0.11451187335092339</v>
      </c>
    </row>
    <row r="40" spans="1:25" ht="19.5" customHeight="1">
      <c r="A40" s="710" t="s">
        <v>197</v>
      </c>
      <c r="B40" s="712">
        <v>1562</v>
      </c>
      <c r="C40" s="713">
        <v>174</v>
      </c>
      <c r="D40" s="714">
        <v>0</v>
      </c>
      <c r="E40" s="713">
        <v>0</v>
      </c>
      <c r="F40" s="715">
        <f t="shared" si="0"/>
        <v>1736</v>
      </c>
      <c r="G40" s="716">
        <f t="shared" si="1"/>
        <v>0.00207338542276281</v>
      </c>
      <c r="H40" s="717">
        <v>1172</v>
      </c>
      <c r="I40" s="713">
        <v>1056</v>
      </c>
      <c r="J40" s="714"/>
      <c r="K40" s="713"/>
      <c r="L40" s="715">
        <f t="shared" si="2"/>
        <v>2228</v>
      </c>
      <c r="M40" s="718">
        <f>IF(ISERROR(F40/L40-1),"         /0",(F40/L40-1))</f>
        <v>-0.2208258527827648</v>
      </c>
      <c r="N40" s="712">
        <v>3703</v>
      </c>
      <c r="O40" s="713">
        <v>2106</v>
      </c>
      <c r="P40" s="714"/>
      <c r="Q40" s="713"/>
      <c r="R40" s="715">
        <f t="shared" si="3"/>
        <v>5809</v>
      </c>
      <c r="S40" s="716">
        <f t="shared" si="4"/>
        <v>0.0030502853374164834</v>
      </c>
      <c r="T40" s="717">
        <v>3642</v>
      </c>
      <c r="U40" s="713">
        <v>3063</v>
      </c>
      <c r="V40" s="714"/>
      <c r="W40" s="713"/>
      <c r="X40" s="715">
        <f t="shared" si="5"/>
        <v>6705</v>
      </c>
      <c r="Y40" s="719">
        <f t="shared" si="6"/>
        <v>-0.1336316181953766</v>
      </c>
    </row>
    <row r="41" spans="1:25" ht="19.5" customHeight="1">
      <c r="A41" s="710" t="s">
        <v>198</v>
      </c>
      <c r="B41" s="712">
        <v>0</v>
      </c>
      <c r="C41" s="713">
        <v>0</v>
      </c>
      <c r="D41" s="714">
        <v>1329</v>
      </c>
      <c r="E41" s="713">
        <v>0</v>
      </c>
      <c r="F41" s="715">
        <f t="shared" si="0"/>
        <v>1329</v>
      </c>
      <c r="G41" s="716">
        <f t="shared" si="1"/>
        <v>0.0015872864209975658</v>
      </c>
      <c r="H41" s="717"/>
      <c r="I41" s="713"/>
      <c r="J41" s="714"/>
      <c r="K41" s="713"/>
      <c r="L41" s="715">
        <f t="shared" si="2"/>
        <v>0</v>
      </c>
      <c r="M41" s="718" t="str">
        <f>IF(ISERROR(F41/L41-1),"         /0",(F41/L41-1))</f>
        <v>         /0</v>
      </c>
      <c r="N41" s="712"/>
      <c r="O41" s="713"/>
      <c r="P41" s="714">
        <v>2837</v>
      </c>
      <c r="Q41" s="713"/>
      <c r="R41" s="715">
        <f t="shared" si="3"/>
        <v>2837</v>
      </c>
      <c r="S41" s="716">
        <f t="shared" si="4"/>
        <v>0.0014896986576434092</v>
      </c>
      <c r="T41" s="717"/>
      <c r="U41" s="713"/>
      <c r="V41" s="714"/>
      <c r="W41" s="713"/>
      <c r="X41" s="715">
        <f t="shared" si="5"/>
        <v>0</v>
      </c>
      <c r="Y41" s="719" t="str">
        <f t="shared" si="6"/>
        <v>         /0</v>
      </c>
    </row>
    <row r="42" spans="1:25" ht="19.5" customHeight="1" thickBot="1">
      <c r="A42" s="720" t="s">
        <v>163</v>
      </c>
      <c r="B42" s="722">
        <v>803</v>
      </c>
      <c r="C42" s="723">
        <v>714</v>
      </c>
      <c r="D42" s="724">
        <v>306</v>
      </c>
      <c r="E42" s="723">
        <v>478</v>
      </c>
      <c r="F42" s="725">
        <f t="shared" si="0"/>
        <v>2301</v>
      </c>
      <c r="G42" s="726">
        <f t="shared" si="1"/>
        <v>0.0027481911623140703</v>
      </c>
      <c r="H42" s="727">
        <v>391</v>
      </c>
      <c r="I42" s="723">
        <v>419</v>
      </c>
      <c r="J42" s="724">
        <v>39</v>
      </c>
      <c r="K42" s="723">
        <v>44</v>
      </c>
      <c r="L42" s="725">
        <f t="shared" si="2"/>
        <v>893</v>
      </c>
      <c r="M42" s="728">
        <f>IF(ISERROR(F42/L42-1),"         /0",(F42/L42-1))</f>
        <v>1.576707726763718</v>
      </c>
      <c r="N42" s="722">
        <v>2204</v>
      </c>
      <c r="O42" s="723">
        <v>1944</v>
      </c>
      <c r="P42" s="724">
        <v>3051</v>
      </c>
      <c r="Q42" s="723">
        <v>2363</v>
      </c>
      <c r="R42" s="725">
        <f t="shared" si="3"/>
        <v>9562</v>
      </c>
      <c r="S42" s="726">
        <f t="shared" si="4"/>
        <v>0.0050209723526211765</v>
      </c>
      <c r="T42" s="727">
        <v>950</v>
      </c>
      <c r="U42" s="723">
        <v>1101</v>
      </c>
      <c r="V42" s="724">
        <v>123</v>
      </c>
      <c r="W42" s="723">
        <v>142</v>
      </c>
      <c r="X42" s="725">
        <f t="shared" si="5"/>
        <v>2316</v>
      </c>
      <c r="Y42" s="729">
        <f t="shared" si="6"/>
        <v>3.1286701208981</v>
      </c>
    </row>
    <row r="43" ht="15.75" thickTop="1">
      <c r="A43" s="124" t="s">
        <v>141</v>
      </c>
    </row>
    <row r="44" ht="15">
      <c r="A44" s="124" t="s">
        <v>42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3:Y65536 M43:M65536 Y3 M3 M5:M8 Y5:Y8">
    <cfRule type="cellIs" priority="3" dxfId="93" operator="lessThan" stopIfTrue="1">
      <formula>0</formula>
    </cfRule>
  </conditionalFormatting>
  <conditionalFormatting sqref="M9:M42 Y9:Y42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G6:G8">
    <cfRule type="cellIs" priority="2" dxfId="93" operator="lessThan" stopIfTrue="1">
      <formula>0</formula>
    </cfRule>
  </conditionalFormatting>
  <conditionalFormatting sqref="S6:S8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52"/>
  <sheetViews>
    <sheetView showGridLines="0" zoomScale="80" zoomScaleNormal="80" zoomScalePageLayoutView="0" workbookViewId="0" topLeftCell="A31">
      <selection activeCell="A52" sqref="A52"/>
    </sheetView>
  </sheetViews>
  <sheetFormatPr defaultColWidth="8.00390625" defaultRowHeight="15"/>
  <cols>
    <col min="1" max="1" width="29.8515625" style="123" customWidth="1"/>
    <col min="2" max="2" width="10.00390625" style="123" bestFit="1" customWidth="1"/>
    <col min="3" max="3" width="10.7109375" style="123" customWidth="1"/>
    <col min="4" max="4" width="8.57421875" style="123" bestFit="1" customWidth="1"/>
    <col min="5" max="5" width="10.57421875" style="123" bestFit="1" customWidth="1"/>
    <col min="6" max="6" width="10.140625" style="123" customWidth="1"/>
    <col min="7" max="7" width="12.421875" style="123" bestFit="1" customWidth="1"/>
    <col min="8" max="8" width="10.00390625" style="123" customWidth="1"/>
    <col min="9" max="9" width="10.8515625" style="123" bestFit="1" customWidth="1"/>
    <col min="10" max="10" width="9.00390625" style="123" bestFit="1" customWidth="1"/>
    <col min="11" max="11" width="10.57421875" style="123" bestFit="1" customWidth="1"/>
    <col min="12" max="12" width="9.421875" style="123" customWidth="1"/>
    <col min="13" max="13" width="9.57421875" style="123" customWidth="1"/>
    <col min="14" max="14" width="10.7109375" style="123" customWidth="1"/>
    <col min="15" max="15" width="12.421875" style="123" bestFit="1" customWidth="1"/>
    <col min="16" max="16" width="9.421875" style="123" customWidth="1"/>
    <col min="17" max="17" width="10.57421875" style="123" bestFit="1" customWidth="1"/>
    <col min="18" max="18" width="10.421875" style="123" bestFit="1" customWidth="1"/>
    <col min="19" max="19" width="11.28125" style="123" bestFit="1" customWidth="1"/>
    <col min="20" max="20" width="10.421875" style="123" bestFit="1" customWidth="1"/>
    <col min="21" max="21" width="10.28125" style="123" customWidth="1"/>
    <col min="22" max="22" width="9.421875" style="123" customWidth="1"/>
    <col min="23" max="23" width="10.28125" style="123" customWidth="1"/>
    <col min="24" max="24" width="10.57421875" style="123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36" t="s">
        <v>28</v>
      </c>
      <c r="Y1" s="537"/>
    </row>
    <row r="2" ht="5.25" customHeight="1" thickBot="1"/>
    <row r="3" spans="1:25" ht="24.75" customHeight="1" thickTop="1">
      <c r="A3" s="538" t="s">
        <v>47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40"/>
    </row>
    <row r="4" spans="1:25" ht="21" customHeight="1" thickBot="1">
      <c r="A4" s="555" t="s">
        <v>45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7"/>
    </row>
    <row r="5" spans="1:25" s="169" customFormat="1" ht="19.5" customHeight="1" thickBot="1" thickTop="1">
      <c r="A5" s="541" t="s">
        <v>44</v>
      </c>
      <c r="B5" s="527" t="s">
        <v>36</v>
      </c>
      <c r="C5" s="528"/>
      <c r="D5" s="528"/>
      <c r="E5" s="528"/>
      <c r="F5" s="528"/>
      <c r="G5" s="528"/>
      <c r="H5" s="528"/>
      <c r="I5" s="528"/>
      <c r="J5" s="529"/>
      <c r="K5" s="529"/>
      <c r="L5" s="529"/>
      <c r="M5" s="530"/>
      <c r="N5" s="531" t="s">
        <v>35</v>
      </c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30"/>
    </row>
    <row r="6" spans="1:25" s="168" customFormat="1" ht="26.25" customHeight="1" thickBot="1">
      <c r="A6" s="542"/>
      <c r="B6" s="534" t="s">
        <v>147</v>
      </c>
      <c r="C6" s="523"/>
      <c r="D6" s="523"/>
      <c r="E6" s="523"/>
      <c r="F6" s="535"/>
      <c r="G6" s="524" t="s">
        <v>34</v>
      </c>
      <c r="H6" s="534" t="s">
        <v>148</v>
      </c>
      <c r="I6" s="523"/>
      <c r="J6" s="523"/>
      <c r="K6" s="523"/>
      <c r="L6" s="535"/>
      <c r="M6" s="524" t="s">
        <v>33</v>
      </c>
      <c r="N6" s="522" t="s">
        <v>149</v>
      </c>
      <c r="O6" s="523"/>
      <c r="P6" s="523"/>
      <c r="Q6" s="523"/>
      <c r="R6" s="523"/>
      <c r="S6" s="524" t="s">
        <v>34</v>
      </c>
      <c r="T6" s="522" t="s">
        <v>150</v>
      </c>
      <c r="U6" s="523"/>
      <c r="V6" s="523"/>
      <c r="W6" s="523"/>
      <c r="X6" s="523"/>
      <c r="Y6" s="524" t="s">
        <v>33</v>
      </c>
    </row>
    <row r="7" spans="1:25" s="163" customFormat="1" ht="26.25" customHeight="1">
      <c r="A7" s="543"/>
      <c r="B7" s="547" t="s">
        <v>22</v>
      </c>
      <c r="C7" s="548"/>
      <c r="D7" s="545" t="s">
        <v>21</v>
      </c>
      <c r="E7" s="546"/>
      <c r="F7" s="532" t="s">
        <v>17</v>
      </c>
      <c r="G7" s="525"/>
      <c r="H7" s="547" t="s">
        <v>22</v>
      </c>
      <c r="I7" s="548"/>
      <c r="J7" s="545" t="s">
        <v>21</v>
      </c>
      <c r="K7" s="546"/>
      <c r="L7" s="532" t="s">
        <v>17</v>
      </c>
      <c r="M7" s="525"/>
      <c r="N7" s="548" t="s">
        <v>22</v>
      </c>
      <c r="O7" s="548"/>
      <c r="P7" s="553" t="s">
        <v>21</v>
      </c>
      <c r="Q7" s="548"/>
      <c r="R7" s="532" t="s">
        <v>17</v>
      </c>
      <c r="S7" s="525"/>
      <c r="T7" s="554" t="s">
        <v>22</v>
      </c>
      <c r="U7" s="546"/>
      <c r="V7" s="545" t="s">
        <v>21</v>
      </c>
      <c r="W7" s="549"/>
      <c r="X7" s="532" t="s">
        <v>17</v>
      </c>
      <c r="Y7" s="525"/>
    </row>
    <row r="8" spans="1:25" s="163" customFormat="1" ht="16.5" customHeight="1" thickBot="1">
      <c r="A8" s="544"/>
      <c r="B8" s="166" t="s">
        <v>31</v>
      </c>
      <c r="C8" s="164" t="s">
        <v>30</v>
      </c>
      <c r="D8" s="165" t="s">
        <v>31</v>
      </c>
      <c r="E8" s="164" t="s">
        <v>30</v>
      </c>
      <c r="F8" s="533"/>
      <c r="G8" s="526"/>
      <c r="H8" s="166" t="s">
        <v>31</v>
      </c>
      <c r="I8" s="164" t="s">
        <v>30</v>
      </c>
      <c r="J8" s="165" t="s">
        <v>31</v>
      </c>
      <c r="K8" s="164" t="s">
        <v>30</v>
      </c>
      <c r="L8" s="533"/>
      <c r="M8" s="526"/>
      <c r="N8" s="166" t="s">
        <v>31</v>
      </c>
      <c r="O8" s="164" t="s">
        <v>30</v>
      </c>
      <c r="P8" s="165" t="s">
        <v>31</v>
      </c>
      <c r="Q8" s="164" t="s">
        <v>30</v>
      </c>
      <c r="R8" s="533"/>
      <c r="S8" s="526"/>
      <c r="T8" s="166" t="s">
        <v>31</v>
      </c>
      <c r="U8" s="164" t="s">
        <v>30</v>
      </c>
      <c r="V8" s="165" t="s">
        <v>31</v>
      </c>
      <c r="W8" s="164" t="s">
        <v>30</v>
      </c>
      <c r="X8" s="533"/>
      <c r="Y8" s="526"/>
    </row>
    <row r="9" spans="1:25" s="152" customFormat="1" ht="18" customHeight="1" thickBot="1" thickTop="1">
      <c r="A9" s="162" t="s">
        <v>24</v>
      </c>
      <c r="B9" s="161">
        <f>SUM(B10:B49)</f>
        <v>25078.523999999998</v>
      </c>
      <c r="C9" s="155">
        <f>SUM(C10:C49)</f>
        <v>12695.669999999996</v>
      </c>
      <c r="D9" s="156">
        <f>SUM(D10:D49)</f>
        <v>5751.183</v>
      </c>
      <c r="E9" s="155">
        <f>SUM(E10:E49)</f>
        <v>1404.7079999999999</v>
      </c>
      <c r="F9" s="154">
        <f>SUM(B9:E9)</f>
        <v>44930.08499999999</v>
      </c>
      <c r="G9" s="656">
        <f>F9/$F$9</f>
        <v>1</v>
      </c>
      <c r="H9" s="157">
        <f>SUM(H10:H49)</f>
        <v>27124.278</v>
      </c>
      <c r="I9" s="155">
        <f>SUM(I10:I49)</f>
        <v>14538.316</v>
      </c>
      <c r="J9" s="156">
        <f>SUM(J10:J49)</f>
        <v>5137.088</v>
      </c>
      <c r="K9" s="155">
        <f>SUM(K10:K49)</f>
        <v>975.653</v>
      </c>
      <c r="L9" s="154">
        <f>SUM(H9:K9)</f>
        <v>47775.335</v>
      </c>
      <c r="M9" s="160">
        <f>IF(ISERROR(F9/L9-1),"         /0",(F9/L9-1))</f>
        <v>-0.05955478909776368</v>
      </c>
      <c r="N9" s="159">
        <f>SUM(N10:N49)</f>
        <v>52001.501</v>
      </c>
      <c r="O9" s="155">
        <f>SUM(O10:O49)</f>
        <v>26263.798</v>
      </c>
      <c r="P9" s="156">
        <f>SUM(P10:P49)</f>
        <v>12774.57597</v>
      </c>
      <c r="Q9" s="155">
        <f>SUM(Q10:Q49)</f>
        <v>2808.9219999999996</v>
      </c>
      <c r="R9" s="154">
        <f>SUM(N9:Q9)</f>
        <v>93848.79697000001</v>
      </c>
      <c r="S9" s="656">
        <f>R9/$R$9</f>
        <v>1</v>
      </c>
      <c r="T9" s="157">
        <f>SUM(T10:T49)</f>
        <v>54677.103</v>
      </c>
      <c r="U9" s="155">
        <f>SUM(U10:U49)</f>
        <v>28786.31799999999</v>
      </c>
      <c r="V9" s="156">
        <f>SUM(V10:V49)</f>
        <v>8447.705</v>
      </c>
      <c r="W9" s="155">
        <f>SUM(W10:W49)</f>
        <v>2033.827</v>
      </c>
      <c r="X9" s="154">
        <f>SUM(T9:W9)</f>
        <v>93944.953</v>
      </c>
      <c r="Y9" s="153">
        <f>IF(ISERROR(R9/X9-1),"         /0",(R9/X9-1))</f>
        <v>-0.0010235358785052329</v>
      </c>
    </row>
    <row r="10" spans="1:25" ht="19.5" customHeight="1" thickTop="1">
      <c r="A10" s="151" t="s">
        <v>169</v>
      </c>
      <c r="B10" s="149">
        <v>7915.195999999999</v>
      </c>
      <c r="C10" s="145">
        <v>3965.1</v>
      </c>
      <c r="D10" s="146">
        <v>0</v>
      </c>
      <c r="E10" s="145">
        <v>0</v>
      </c>
      <c r="F10" s="144">
        <f>SUM(B10:E10)</f>
        <v>11880.295999999998</v>
      </c>
      <c r="G10" s="148">
        <f>F10/$F$9</f>
        <v>0.2644173942693409</v>
      </c>
      <c r="H10" s="147">
        <v>8947.308999999997</v>
      </c>
      <c r="I10" s="145">
        <v>5020.248999999999</v>
      </c>
      <c r="J10" s="146"/>
      <c r="K10" s="145"/>
      <c r="L10" s="144">
        <f>SUM(H10:K10)</f>
        <v>13967.557999999997</v>
      </c>
      <c r="M10" s="150">
        <f>IF(ISERROR(F10/L10-1),"         /0",(F10/L10-1))</f>
        <v>-0.1494364297610219</v>
      </c>
      <c r="N10" s="149">
        <v>16607.124</v>
      </c>
      <c r="O10" s="145">
        <v>7851.360999999999</v>
      </c>
      <c r="P10" s="146"/>
      <c r="Q10" s="145"/>
      <c r="R10" s="144">
        <f>SUM(N10:Q10)</f>
        <v>24458.485</v>
      </c>
      <c r="S10" s="148">
        <f>R10/$R$9</f>
        <v>0.2606158607213524</v>
      </c>
      <c r="T10" s="147">
        <v>18312.185</v>
      </c>
      <c r="U10" s="145">
        <v>10169.825</v>
      </c>
      <c r="V10" s="146"/>
      <c r="W10" s="145"/>
      <c r="X10" s="144">
        <f>SUM(T10:W10)</f>
        <v>28482.010000000002</v>
      </c>
      <c r="Y10" s="143">
        <f>IF(ISERROR(R10/X10-1),"         /0",IF(R10/X10&gt;5,"  *  ",(R10/X10-1)))</f>
        <v>-0.14126548652991844</v>
      </c>
    </row>
    <row r="11" spans="1:25" ht="19.5" customHeight="1">
      <c r="A11" s="142" t="s">
        <v>199</v>
      </c>
      <c r="B11" s="140">
        <v>1821.617</v>
      </c>
      <c r="C11" s="136">
        <v>923.0889999999999</v>
      </c>
      <c r="D11" s="137">
        <v>1542.08</v>
      </c>
      <c r="E11" s="136">
        <v>171.90699999999998</v>
      </c>
      <c r="F11" s="135">
        <f>SUM(B11:E11)</f>
        <v>4458.693</v>
      </c>
      <c r="G11" s="139">
        <f>F11/$F$9</f>
        <v>0.09923624671531338</v>
      </c>
      <c r="H11" s="138">
        <v>1717.175</v>
      </c>
      <c r="I11" s="136">
        <v>1607.532</v>
      </c>
      <c r="J11" s="137">
        <v>1487.133</v>
      </c>
      <c r="K11" s="136">
        <v>51.348</v>
      </c>
      <c r="L11" s="135">
        <f>SUM(H11:K11)</f>
        <v>4863.188</v>
      </c>
      <c r="M11" s="141">
        <f>IF(ISERROR(F11/L11-1),"         /0",(F11/L11-1))</f>
        <v>-0.08317486389586415</v>
      </c>
      <c r="N11" s="140">
        <v>4007.8419999999996</v>
      </c>
      <c r="O11" s="136">
        <v>1807.964</v>
      </c>
      <c r="P11" s="137">
        <v>3192.804</v>
      </c>
      <c r="Q11" s="136">
        <v>346.7</v>
      </c>
      <c r="R11" s="135">
        <f>SUM(N11:Q11)</f>
        <v>9355.310000000001</v>
      </c>
      <c r="S11" s="139">
        <f>R11/$R$9</f>
        <v>0.09968492193874949</v>
      </c>
      <c r="T11" s="138">
        <v>4127.33</v>
      </c>
      <c r="U11" s="136">
        <v>2650.66</v>
      </c>
      <c r="V11" s="137">
        <v>2131.639</v>
      </c>
      <c r="W11" s="136">
        <v>375.63000000000005</v>
      </c>
      <c r="X11" s="135">
        <f>SUM(T11:W11)</f>
        <v>9285.259</v>
      </c>
      <c r="Y11" s="134">
        <f>IF(ISERROR(R11/X11-1),"         /0",IF(R11/X11&gt;5,"  *  ",(R11/X11-1)))</f>
        <v>0.007544323750150683</v>
      </c>
    </row>
    <row r="12" spans="1:25" ht="19.5" customHeight="1">
      <c r="A12" s="142" t="s">
        <v>151</v>
      </c>
      <c r="B12" s="140">
        <v>2444.4440000000004</v>
      </c>
      <c r="C12" s="136">
        <v>1712.5269999999998</v>
      </c>
      <c r="D12" s="137">
        <v>0</v>
      </c>
      <c r="E12" s="136">
        <v>0</v>
      </c>
      <c r="F12" s="135">
        <f>SUM(B12:E12)</f>
        <v>4156.9710000000005</v>
      </c>
      <c r="G12" s="139">
        <f>F12/$F$9</f>
        <v>0.09252087994046754</v>
      </c>
      <c r="H12" s="138">
        <v>1519.777</v>
      </c>
      <c r="I12" s="136">
        <v>1761.554</v>
      </c>
      <c r="J12" s="137">
        <v>1.77</v>
      </c>
      <c r="K12" s="136">
        <v>0</v>
      </c>
      <c r="L12" s="135">
        <f>SUM(H12:K12)</f>
        <v>3283.101</v>
      </c>
      <c r="M12" s="141">
        <f>IF(ISERROR(F12/L12-1),"         /0",(F12/L12-1))</f>
        <v>0.26617213421091845</v>
      </c>
      <c r="N12" s="140">
        <v>4956.700000000001</v>
      </c>
      <c r="O12" s="136">
        <v>3977.3729999999996</v>
      </c>
      <c r="P12" s="137">
        <v>3.316</v>
      </c>
      <c r="Q12" s="136">
        <v>0</v>
      </c>
      <c r="R12" s="135">
        <f>SUM(N12:Q12)</f>
        <v>8937.389000000001</v>
      </c>
      <c r="S12" s="139">
        <f>R12/$R$9</f>
        <v>0.09523179080129236</v>
      </c>
      <c r="T12" s="138">
        <v>3006.294000000001</v>
      </c>
      <c r="U12" s="136">
        <v>3371.23</v>
      </c>
      <c r="V12" s="137">
        <v>2.2920000000000003</v>
      </c>
      <c r="W12" s="136">
        <v>0</v>
      </c>
      <c r="X12" s="135">
        <f>SUM(T12:W12)</f>
        <v>6379.816000000002</v>
      </c>
      <c r="Y12" s="134">
        <f>IF(ISERROR(R12/X12-1),"         /0",IF(R12/X12&gt;5,"  *  ",(R12/X12-1)))</f>
        <v>0.4008850725475466</v>
      </c>
    </row>
    <row r="13" spans="1:25" ht="19.5" customHeight="1">
      <c r="A13" s="142" t="s">
        <v>200</v>
      </c>
      <c r="B13" s="140">
        <v>2435.227</v>
      </c>
      <c r="C13" s="136">
        <v>1049.795</v>
      </c>
      <c r="D13" s="137">
        <v>0</v>
      </c>
      <c r="E13" s="136">
        <v>0</v>
      </c>
      <c r="F13" s="135">
        <f>SUM(B13:E13)</f>
        <v>3485.022</v>
      </c>
      <c r="G13" s="139">
        <f>F13/$F$9</f>
        <v>0.07756544417843858</v>
      </c>
      <c r="H13" s="138">
        <v>2912.089</v>
      </c>
      <c r="I13" s="136">
        <v>912.043</v>
      </c>
      <c r="J13" s="137">
        <v>51.242999999999995</v>
      </c>
      <c r="K13" s="136">
        <v>93.095</v>
      </c>
      <c r="L13" s="135">
        <f>SUM(H13:K13)</f>
        <v>3968.47</v>
      </c>
      <c r="M13" s="141">
        <f>IF(ISERROR(F13/L13-1),"         /0",(F13/L13-1))</f>
        <v>-0.12182226399594809</v>
      </c>
      <c r="N13" s="140">
        <v>5922.732</v>
      </c>
      <c r="O13" s="136">
        <v>2015.84</v>
      </c>
      <c r="P13" s="137"/>
      <c r="Q13" s="136"/>
      <c r="R13" s="135">
        <f>SUM(N13:Q13)</f>
        <v>7938.572</v>
      </c>
      <c r="S13" s="139">
        <f>R13/$R$9</f>
        <v>0.08458895858342934</v>
      </c>
      <c r="T13" s="138">
        <v>5930.077</v>
      </c>
      <c r="U13" s="136">
        <v>2299.78</v>
      </c>
      <c r="V13" s="137">
        <v>51.242999999999995</v>
      </c>
      <c r="W13" s="136">
        <v>109.68999999999998</v>
      </c>
      <c r="X13" s="135">
        <f>SUM(T13:W13)</f>
        <v>8390.79</v>
      </c>
      <c r="Y13" s="134">
        <f>IF(ISERROR(R13/X13-1),"         /0",IF(R13/X13&gt;5,"  *  ",(R13/X13-1)))</f>
        <v>-0.05389456773438506</v>
      </c>
    </row>
    <row r="14" spans="1:25" ht="19.5" customHeight="1">
      <c r="A14" s="142" t="s">
        <v>201</v>
      </c>
      <c r="B14" s="140">
        <v>0</v>
      </c>
      <c r="C14" s="136">
        <v>0</v>
      </c>
      <c r="D14" s="137">
        <v>2459.087</v>
      </c>
      <c r="E14" s="136">
        <v>682.0859999999999</v>
      </c>
      <c r="F14" s="135">
        <f>SUM(B14:E14)</f>
        <v>3141.173</v>
      </c>
      <c r="G14" s="139">
        <f>F14/$F$9</f>
        <v>0.06991246511107202</v>
      </c>
      <c r="H14" s="138"/>
      <c r="I14" s="136"/>
      <c r="J14" s="137">
        <v>1973.682</v>
      </c>
      <c r="K14" s="136">
        <v>632.8820000000001</v>
      </c>
      <c r="L14" s="135">
        <f>SUM(H14:K14)</f>
        <v>2606.5640000000003</v>
      </c>
      <c r="M14" s="141">
        <f>IF(ISERROR(F14/L14-1),"         /0",(F14/L14-1))</f>
        <v>0.20510104490048953</v>
      </c>
      <c r="N14" s="140"/>
      <c r="O14" s="136"/>
      <c r="P14" s="137">
        <v>5798.301</v>
      </c>
      <c r="Q14" s="136">
        <v>1278.2859999999998</v>
      </c>
      <c r="R14" s="135">
        <f>SUM(N14:Q14)</f>
        <v>7076.587</v>
      </c>
      <c r="S14" s="139">
        <f>R14/$R$9</f>
        <v>0.07540413120332404</v>
      </c>
      <c r="T14" s="138"/>
      <c r="U14" s="136"/>
      <c r="V14" s="137">
        <v>4573.297</v>
      </c>
      <c r="W14" s="136">
        <v>1254.416</v>
      </c>
      <c r="X14" s="135">
        <f>SUM(T14:W14)</f>
        <v>5827.713</v>
      </c>
      <c r="Y14" s="134">
        <f>IF(ISERROR(R14/X14-1),"         /0",IF(R14/X14&gt;5,"  *  ",(R14/X14-1)))</f>
        <v>0.21429915989342652</v>
      </c>
    </row>
    <row r="15" spans="1:25" ht="19.5" customHeight="1">
      <c r="A15" s="142" t="s">
        <v>202</v>
      </c>
      <c r="B15" s="140">
        <v>2434.8120000000004</v>
      </c>
      <c r="C15" s="136">
        <v>322.573</v>
      </c>
      <c r="D15" s="137">
        <v>0</v>
      </c>
      <c r="E15" s="136">
        <v>0</v>
      </c>
      <c r="F15" s="135">
        <f>SUM(B15:E15)</f>
        <v>2757.385</v>
      </c>
      <c r="G15" s="139">
        <f>F15/$F$9</f>
        <v>0.06137057163368377</v>
      </c>
      <c r="H15" s="138">
        <v>3918.0370000000003</v>
      </c>
      <c r="I15" s="136">
        <v>747.5609999999999</v>
      </c>
      <c r="J15" s="137"/>
      <c r="K15" s="136"/>
      <c r="L15" s="135">
        <f>SUM(H15:K15)</f>
        <v>4665.598</v>
      </c>
      <c r="M15" s="141">
        <f>IF(ISERROR(F15/L15-1),"         /0",(F15/L15-1))</f>
        <v>-0.40899644590039685</v>
      </c>
      <c r="N15" s="140">
        <v>4984.649</v>
      </c>
      <c r="O15" s="136">
        <v>1105.7340000000002</v>
      </c>
      <c r="P15" s="137"/>
      <c r="Q15" s="136"/>
      <c r="R15" s="135">
        <f>SUM(N15:Q15)</f>
        <v>6090.383000000001</v>
      </c>
      <c r="S15" s="139">
        <f>R15/$R$9</f>
        <v>0.06489569601991671</v>
      </c>
      <c r="T15" s="138">
        <v>7189.201</v>
      </c>
      <c r="U15" s="136">
        <v>1848.1370000000002</v>
      </c>
      <c r="V15" s="137"/>
      <c r="W15" s="136"/>
      <c r="X15" s="135">
        <f>SUM(T15:W15)</f>
        <v>9037.338</v>
      </c>
      <c r="Y15" s="134">
        <f>IF(ISERROR(R15/X15-1),"         /0",IF(R15/X15&gt;5,"  *  ",(R15/X15-1)))</f>
        <v>-0.3260866197546224</v>
      </c>
    </row>
    <row r="16" spans="1:25" ht="19.5" customHeight="1">
      <c r="A16" s="142" t="s">
        <v>203</v>
      </c>
      <c r="B16" s="140">
        <v>1013.1820000000001</v>
      </c>
      <c r="C16" s="136">
        <v>506.413</v>
      </c>
      <c r="D16" s="137">
        <v>0</v>
      </c>
      <c r="E16" s="136">
        <v>0</v>
      </c>
      <c r="F16" s="135">
        <f>SUM(B16:E16)</f>
        <v>1519.5950000000003</v>
      </c>
      <c r="G16" s="139">
        <f>F16/$F$9</f>
        <v>0.033821324842808566</v>
      </c>
      <c r="H16" s="138">
        <v>1359.548</v>
      </c>
      <c r="I16" s="136"/>
      <c r="J16" s="137"/>
      <c r="K16" s="136"/>
      <c r="L16" s="135">
        <f>SUM(H16:K16)</f>
        <v>1359.548</v>
      </c>
      <c r="M16" s="141">
        <f>IF(ISERROR(F16/L16-1),"         /0",(F16/L16-1))</f>
        <v>0.11772074248206033</v>
      </c>
      <c r="N16" s="140">
        <v>1996.027</v>
      </c>
      <c r="O16" s="136">
        <v>1026.357</v>
      </c>
      <c r="P16" s="137"/>
      <c r="Q16" s="136"/>
      <c r="R16" s="135">
        <f>SUM(N16:Q16)</f>
        <v>3022.384</v>
      </c>
      <c r="S16" s="139">
        <f>R16/$R$9</f>
        <v>0.03220482411688393</v>
      </c>
      <c r="T16" s="138">
        <v>2413.265</v>
      </c>
      <c r="U16" s="136"/>
      <c r="V16" s="137"/>
      <c r="W16" s="136"/>
      <c r="X16" s="135">
        <f>SUM(T16:W16)</f>
        <v>2413.265</v>
      </c>
      <c r="Y16" s="134">
        <f>IF(ISERROR(R16/X16-1),"         /0",IF(R16/X16&gt;5,"  *  ",(R16/X16-1)))</f>
        <v>0.252404522503745</v>
      </c>
    </row>
    <row r="17" spans="1:25" ht="19.5" customHeight="1">
      <c r="A17" s="142" t="s">
        <v>204</v>
      </c>
      <c r="B17" s="140">
        <v>0</v>
      </c>
      <c r="C17" s="136">
        <v>0</v>
      </c>
      <c r="D17" s="137">
        <v>1246.73</v>
      </c>
      <c r="E17" s="136">
        <v>222.895</v>
      </c>
      <c r="F17" s="135">
        <f>SUM(B17:E17)</f>
        <v>1469.625</v>
      </c>
      <c r="G17" s="139">
        <f>F17/$F$9</f>
        <v>0.032709152453194786</v>
      </c>
      <c r="H17" s="138"/>
      <c r="I17" s="136"/>
      <c r="J17" s="137">
        <v>708.875</v>
      </c>
      <c r="K17" s="136">
        <v>90.83200000000001</v>
      </c>
      <c r="L17" s="135">
        <f>SUM(H17:K17)</f>
        <v>799.707</v>
      </c>
      <c r="M17" s="141">
        <f>IF(ISERROR(F17/L17-1),"         /0",(F17/L17-1))</f>
        <v>0.8377043092032457</v>
      </c>
      <c r="N17" s="140"/>
      <c r="O17" s="136"/>
      <c r="P17" s="137">
        <v>2253.127</v>
      </c>
      <c r="Q17" s="136">
        <v>384.242</v>
      </c>
      <c r="R17" s="135">
        <f>SUM(N17:Q17)</f>
        <v>2637.369</v>
      </c>
      <c r="S17" s="139">
        <f>R17/$R$9</f>
        <v>0.028102320809110314</v>
      </c>
      <c r="T17" s="138"/>
      <c r="U17" s="136"/>
      <c r="V17" s="137">
        <v>708.875</v>
      </c>
      <c r="W17" s="136">
        <v>90.83200000000001</v>
      </c>
      <c r="X17" s="135">
        <f>SUM(T17:W17)</f>
        <v>799.707</v>
      </c>
      <c r="Y17" s="134">
        <f>IF(ISERROR(R17/X17-1),"         /0",IF(R17/X17&gt;5,"  *  ",(R17/X17-1)))</f>
        <v>2.297919112875091</v>
      </c>
    </row>
    <row r="18" spans="1:25" ht="19.5" customHeight="1">
      <c r="A18" s="142" t="s">
        <v>175</v>
      </c>
      <c r="B18" s="140">
        <v>309.943</v>
      </c>
      <c r="C18" s="136">
        <v>831.794</v>
      </c>
      <c r="D18" s="137">
        <v>0</v>
      </c>
      <c r="E18" s="136">
        <v>0</v>
      </c>
      <c r="F18" s="135">
        <f>SUM(B18:E18)</f>
        <v>1141.737</v>
      </c>
      <c r="G18" s="139">
        <f>F18/$F$9</f>
        <v>0.025411414200529562</v>
      </c>
      <c r="H18" s="138">
        <v>281.162</v>
      </c>
      <c r="I18" s="136">
        <v>742.728</v>
      </c>
      <c r="J18" s="137"/>
      <c r="K18" s="136"/>
      <c r="L18" s="135">
        <f>SUM(H18:K18)</f>
        <v>1023.8899999999999</v>
      </c>
      <c r="M18" s="141">
        <f>IF(ISERROR(F18/L18-1),"         /0",(F18/L18-1))</f>
        <v>0.11509732490794922</v>
      </c>
      <c r="N18" s="140">
        <v>720.077</v>
      </c>
      <c r="O18" s="136">
        <v>1742.1100000000001</v>
      </c>
      <c r="P18" s="137"/>
      <c r="Q18" s="136"/>
      <c r="R18" s="135">
        <f>SUM(N18:Q18)</f>
        <v>2462.187</v>
      </c>
      <c r="S18" s="139">
        <f>R18/$R$9</f>
        <v>0.02623567993937173</v>
      </c>
      <c r="T18" s="138">
        <v>521.8019999999999</v>
      </c>
      <c r="U18" s="136">
        <v>1539.531</v>
      </c>
      <c r="V18" s="137"/>
      <c r="W18" s="136"/>
      <c r="X18" s="135">
        <f>SUM(T18:W18)</f>
        <v>2061.3329999999996</v>
      </c>
      <c r="Y18" s="134">
        <f>IF(ISERROR(R18/X18-1),"         /0",IF(R18/X18&gt;5,"  *  ",(R18/X18-1)))</f>
        <v>0.19446348552126236</v>
      </c>
    </row>
    <row r="19" spans="1:25" ht="19.5" customHeight="1">
      <c r="A19" s="142" t="s">
        <v>205</v>
      </c>
      <c r="B19" s="140">
        <v>1011.124</v>
      </c>
      <c r="C19" s="136">
        <v>31.175</v>
      </c>
      <c r="D19" s="137">
        <v>0</v>
      </c>
      <c r="E19" s="136">
        <v>0</v>
      </c>
      <c r="F19" s="135">
        <f aca="true" t="shared" si="0" ref="F19:F27">SUM(B19:E19)</f>
        <v>1042.299</v>
      </c>
      <c r="G19" s="139">
        <f aca="true" t="shared" si="1" ref="G19:G27">F19/$F$9</f>
        <v>0.02319824233584246</v>
      </c>
      <c r="H19" s="138">
        <v>671.353</v>
      </c>
      <c r="I19" s="136">
        <v>12.892999999999999</v>
      </c>
      <c r="J19" s="137"/>
      <c r="K19" s="136"/>
      <c r="L19" s="135">
        <f aca="true" t="shared" si="2" ref="L19:L27">SUM(H19:K19)</f>
        <v>684.246</v>
      </c>
      <c r="M19" s="141">
        <f aca="true" t="shared" si="3" ref="M19:M27">IF(ISERROR(F19/L19-1),"         /0",(F19/L19-1))</f>
        <v>0.5232811006567812</v>
      </c>
      <c r="N19" s="140">
        <v>1946.154</v>
      </c>
      <c r="O19" s="136">
        <v>146.942</v>
      </c>
      <c r="P19" s="137"/>
      <c r="Q19" s="136"/>
      <c r="R19" s="135">
        <f aca="true" t="shared" si="4" ref="R19:R27">SUM(N19:Q19)</f>
        <v>2093.096</v>
      </c>
      <c r="S19" s="139">
        <f aca="true" t="shared" si="5" ref="S19:S27">R19/$R$9</f>
        <v>0.022302853819949182</v>
      </c>
      <c r="T19" s="138">
        <v>1609.333</v>
      </c>
      <c r="U19" s="136">
        <v>12.892999999999999</v>
      </c>
      <c r="V19" s="137"/>
      <c r="W19" s="136"/>
      <c r="X19" s="135">
        <f aca="true" t="shared" si="6" ref="X19:X27">SUM(T19:W19)</f>
        <v>1622.226</v>
      </c>
      <c r="Y19" s="134">
        <f aca="true" t="shared" si="7" ref="Y19:Y27">IF(ISERROR(R19/X19-1),"         /0",IF(R19/X19&gt;5,"  *  ",(R19/X19-1)))</f>
        <v>0.290261652815329</v>
      </c>
    </row>
    <row r="20" spans="1:25" ht="19.5" customHeight="1">
      <c r="A20" s="142" t="s">
        <v>152</v>
      </c>
      <c r="B20" s="140">
        <v>704.7040000000001</v>
      </c>
      <c r="C20" s="136">
        <v>267.772</v>
      </c>
      <c r="D20" s="137">
        <v>0</v>
      </c>
      <c r="E20" s="136">
        <v>0</v>
      </c>
      <c r="F20" s="135">
        <f t="shared" si="0"/>
        <v>972.4760000000001</v>
      </c>
      <c r="G20" s="139">
        <f t="shared" si="1"/>
        <v>0.021644205658636086</v>
      </c>
      <c r="H20" s="138">
        <v>0</v>
      </c>
      <c r="I20" s="136">
        <v>0</v>
      </c>
      <c r="J20" s="137"/>
      <c r="K20" s="136"/>
      <c r="L20" s="135">
        <f t="shared" si="2"/>
        <v>0</v>
      </c>
      <c r="M20" s="141" t="str">
        <f t="shared" si="3"/>
        <v>         /0</v>
      </c>
      <c r="N20" s="140">
        <v>1411.1060000000002</v>
      </c>
      <c r="O20" s="136">
        <v>557.4639999999999</v>
      </c>
      <c r="P20" s="137"/>
      <c r="Q20" s="136"/>
      <c r="R20" s="135">
        <f t="shared" si="4"/>
        <v>1968.5700000000002</v>
      </c>
      <c r="S20" s="139">
        <f t="shared" si="5"/>
        <v>0.020975974797303787</v>
      </c>
      <c r="T20" s="138">
        <v>0</v>
      </c>
      <c r="U20" s="136">
        <v>0</v>
      </c>
      <c r="V20" s="137">
        <v>0</v>
      </c>
      <c r="W20" s="136">
        <v>0</v>
      </c>
      <c r="X20" s="135">
        <f t="shared" si="6"/>
        <v>0</v>
      </c>
      <c r="Y20" s="134" t="str">
        <f t="shared" si="7"/>
        <v>         /0</v>
      </c>
    </row>
    <row r="21" spans="1:25" ht="19.5" customHeight="1">
      <c r="A21" s="142" t="s">
        <v>206</v>
      </c>
      <c r="B21" s="140">
        <v>585.76</v>
      </c>
      <c r="C21" s="136">
        <v>276.943</v>
      </c>
      <c r="D21" s="137">
        <v>0</v>
      </c>
      <c r="E21" s="136">
        <v>0</v>
      </c>
      <c r="F21" s="135">
        <f t="shared" si="0"/>
        <v>862.703</v>
      </c>
      <c r="G21" s="139">
        <f t="shared" si="1"/>
        <v>0.019201009746587394</v>
      </c>
      <c r="H21" s="138">
        <v>318.522</v>
      </c>
      <c r="I21" s="136">
        <v>317.057</v>
      </c>
      <c r="J21" s="137"/>
      <c r="K21" s="136"/>
      <c r="L21" s="135">
        <f t="shared" si="2"/>
        <v>635.579</v>
      </c>
      <c r="M21" s="141">
        <f t="shared" si="3"/>
        <v>0.3573497551051876</v>
      </c>
      <c r="N21" s="140">
        <v>1118.491</v>
      </c>
      <c r="O21" s="136">
        <v>604.744</v>
      </c>
      <c r="P21" s="137"/>
      <c r="Q21" s="136"/>
      <c r="R21" s="135">
        <f t="shared" si="4"/>
        <v>1723.2350000000001</v>
      </c>
      <c r="S21" s="139">
        <f t="shared" si="5"/>
        <v>0.018361823013574214</v>
      </c>
      <c r="T21" s="138">
        <v>511.048</v>
      </c>
      <c r="U21" s="136">
        <v>476.89099999999996</v>
      </c>
      <c r="V21" s="137"/>
      <c r="W21" s="136"/>
      <c r="X21" s="135">
        <f t="shared" si="6"/>
        <v>987.939</v>
      </c>
      <c r="Y21" s="134">
        <f t="shared" si="7"/>
        <v>0.7442726727055013</v>
      </c>
    </row>
    <row r="22" spans="1:25" ht="19.5" customHeight="1">
      <c r="A22" s="142" t="s">
        <v>207</v>
      </c>
      <c r="B22" s="140">
        <v>553.644</v>
      </c>
      <c r="C22" s="136">
        <v>86.792</v>
      </c>
      <c r="D22" s="137">
        <v>96.968</v>
      </c>
      <c r="E22" s="136">
        <v>11.984</v>
      </c>
      <c r="F22" s="135">
        <f t="shared" si="0"/>
        <v>749.388</v>
      </c>
      <c r="G22" s="139">
        <f t="shared" si="1"/>
        <v>0.01667898024230313</v>
      </c>
      <c r="H22" s="138">
        <v>1000.325</v>
      </c>
      <c r="I22" s="136">
        <v>39.1</v>
      </c>
      <c r="J22" s="137">
        <v>610.775</v>
      </c>
      <c r="K22" s="136">
        <v>5.879</v>
      </c>
      <c r="L22" s="135">
        <f t="shared" si="2"/>
        <v>1656.0789999999997</v>
      </c>
      <c r="M22" s="141">
        <f t="shared" si="3"/>
        <v>-0.5474926015002907</v>
      </c>
      <c r="N22" s="140">
        <v>1083.871</v>
      </c>
      <c r="O22" s="136">
        <v>155.594</v>
      </c>
      <c r="P22" s="137">
        <v>96.968</v>
      </c>
      <c r="Q22" s="136">
        <v>11.984</v>
      </c>
      <c r="R22" s="135">
        <f t="shared" si="4"/>
        <v>1348.4170000000001</v>
      </c>
      <c r="S22" s="139">
        <f t="shared" si="5"/>
        <v>0.014367973203013345</v>
      </c>
      <c r="T22" s="138">
        <v>2225.906</v>
      </c>
      <c r="U22" s="136">
        <v>142.325</v>
      </c>
      <c r="V22" s="137">
        <v>610.775</v>
      </c>
      <c r="W22" s="136">
        <v>5.879</v>
      </c>
      <c r="X22" s="135">
        <f t="shared" si="6"/>
        <v>2984.8849999999998</v>
      </c>
      <c r="Y22" s="134">
        <f t="shared" si="7"/>
        <v>-0.548251607683378</v>
      </c>
    </row>
    <row r="23" spans="1:25" ht="19.5" customHeight="1">
      <c r="A23" s="142" t="s">
        <v>164</v>
      </c>
      <c r="B23" s="140">
        <v>434.65</v>
      </c>
      <c r="C23" s="136">
        <v>213.304</v>
      </c>
      <c r="D23" s="137">
        <v>0</v>
      </c>
      <c r="E23" s="136">
        <v>0</v>
      </c>
      <c r="F23" s="135">
        <f t="shared" si="0"/>
        <v>647.954</v>
      </c>
      <c r="G23" s="139">
        <f t="shared" si="1"/>
        <v>0.014421383801076718</v>
      </c>
      <c r="H23" s="138">
        <v>644.61</v>
      </c>
      <c r="I23" s="136">
        <v>527.619</v>
      </c>
      <c r="J23" s="137"/>
      <c r="K23" s="136"/>
      <c r="L23" s="135">
        <f t="shared" si="2"/>
        <v>1172.229</v>
      </c>
      <c r="M23" s="141">
        <f t="shared" si="3"/>
        <v>-0.44724622919241896</v>
      </c>
      <c r="N23" s="140">
        <v>789.156</v>
      </c>
      <c r="O23" s="136">
        <v>363.952</v>
      </c>
      <c r="P23" s="137"/>
      <c r="Q23" s="136"/>
      <c r="R23" s="135">
        <f t="shared" si="4"/>
        <v>1153.108</v>
      </c>
      <c r="S23" s="139">
        <f t="shared" si="5"/>
        <v>0.012286870340688608</v>
      </c>
      <c r="T23" s="138">
        <v>1230.616</v>
      </c>
      <c r="U23" s="136">
        <v>821.427</v>
      </c>
      <c r="V23" s="137"/>
      <c r="W23" s="136"/>
      <c r="X23" s="135">
        <f t="shared" si="6"/>
        <v>2052.043</v>
      </c>
      <c r="Y23" s="134">
        <f t="shared" si="7"/>
        <v>-0.43806830558618903</v>
      </c>
    </row>
    <row r="24" spans="1:25" ht="19.5" customHeight="1">
      <c r="A24" s="142" t="s">
        <v>166</v>
      </c>
      <c r="B24" s="140">
        <v>451.158</v>
      </c>
      <c r="C24" s="136">
        <v>186.20999999999998</v>
      </c>
      <c r="D24" s="137">
        <v>0</v>
      </c>
      <c r="E24" s="136">
        <v>0</v>
      </c>
      <c r="F24" s="135">
        <f t="shared" si="0"/>
        <v>637.3679999999999</v>
      </c>
      <c r="G24" s="139">
        <f t="shared" si="1"/>
        <v>0.01418577329644491</v>
      </c>
      <c r="H24" s="138">
        <v>541.992</v>
      </c>
      <c r="I24" s="136">
        <v>521.081</v>
      </c>
      <c r="J24" s="137"/>
      <c r="K24" s="136"/>
      <c r="L24" s="135">
        <f t="shared" si="2"/>
        <v>1063.0729999999999</v>
      </c>
      <c r="M24" s="141">
        <f t="shared" si="3"/>
        <v>-0.4004475703926259</v>
      </c>
      <c r="N24" s="140">
        <v>897.433</v>
      </c>
      <c r="O24" s="136">
        <v>382.212</v>
      </c>
      <c r="P24" s="137"/>
      <c r="Q24" s="136"/>
      <c r="R24" s="135">
        <f t="shared" si="4"/>
        <v>1279.645</v>
      </c>
      <c r="S24" s="139">
        <f t="shared" si="5"/>
        <v>0.0136351774483487</v>
      </c>
      <c r="T24" s="138">
        <v>1039.236</v>
      </c>
      <c r="U24" s="136">
        <v>958.4530000000001</v>
      </c>
      <c r="V24" s="137"/>
      <c r="W24" s="136"/>
      <c r="X24" s="135">
        <f t="shared" si="6"/>
        <v>1997.6890000000003</v>
      </c>
      <c r="Y24" s="134">
        <f t="shared" si="7"/>
        <v>-0.35943732983462406</v>
      </c>
    </row>
    <row r="25" spans="1:25" ht="19.5" customHeight="1">
      <c r="A25" s="142" t="s">
        <v>156</v>
      </c>
      <c r="B25" s="140">
        <v>451.22</v>
      </c>
      <c r="C25" s="136">
        <v>152.505</v>
      </c>
      <c r="D25" s="137">
        <v>0</v>
      </c>
      <c r="E25" s="136">
        <v>0</v>
      </c>
      <c r="F25" s="135">
        <f t="shared" si="0"/>
        <v>603.725</v>
      </c>
      <c r="G25" s="139">
        <f t="shared" si="1"/>
        <v>0.013436987711018132</v>
      </c>
      <c r="H25" s="138">
        <v>144.124</v>
      </c>
      <c r="I25" s="136">
        <v>104.24</v>
      </c>
      <c r="J25" s="137"/>
      <c r="K25" s="136"/>
      <c r="L25" s="135">
        <f t="shared" si="2"/>
        <v>248.36399999999998</v>
      </c>
      <c r="M25" s="141">
        <f t="shared" si="3"/>
        <v>1.4308072023320615</v>
      </c>
      <c r="N25" s="140">
        <v>786.5559999999999</v>
      </c>
      <c r="O25" s="136">
        <v>269.30999999999995</v>
      </c>
      <c r="P25" s="137"/>
      <c r="Q25" s="136"/>
      <c r="R25" s="135">
        <f t="shared" si="4"/>
        <v>1055.866</v>
      </c>
      <c r="S25" s="139">
        <f t="shared" si="5"/>
        <v>0.011250714277536464</v>
      </c>
      <c r="T25" s="138">
        <v>357.2010000000001</v>
      </c>
      <c r="U25" s="136">
        <v>208.75899999999996</v>
      </c>
      <c r="V25" s="137"/>
      <c r="W25" s="136"/>
      <c r="X25" s="135">
        <f t="shared" si="6"/>
        <v>565.96</v>
      </c>
      <c r="Y25" s="134">
        <f t="shared" si="7"/>
        <v>0.865619478408368</v>
      </c>
    </row>
    <row r="26" spans="1:25" ht="19.5" customHeight="1">
      <c r="A26" s="142" t="s">
        <v>180</v>
      </c>
      <c r="B26" s="140">
        <v>229.725</v>
      </c>
      <c r="C26" s="136">
        <v>365.294</v>
      </c>
      <c r="D26" s="137">
        <v>0</v>
      </c>
      <c r="E26" s="136">
        <v>0</v>
      </c>
      <c r="F26" s="135">
        <f t="shared" si="0"/>
        <v>595.019</v>
      </c>
      <c r="G26" s="139">
        <f t="shared" si="1"/>
        <v>0.013243219993908316</v>
      </c>
      <c r="H26" s="138">
        <v>220.018</v>
      </c>
      <c r="I26" s="136">
        <v>330.296</v>
      </c>
      <c r="J26" s="137"/>
      <c r="K26" s="136"/>
      <c r="L26" s="135">
        <f t="shared" si="2"/>
        <v>550.314</v>
      </c>
      <c r="M26" s="141">
        <f t="shared" si="3"/>
        <v>0.08123544013054373</v>
      </c>
      <c r="N26" s="140">
        <v>415.526</v>
      </c>
      <c r="O26" s="136">
        <v>708.194</v>
      </c>
      <c r="P26" s="137"/>
      <c r="Q26" s="136"/>
      <c r="R26" s="135">
        <f t="shared" si="4"/>
        <v>1123.72</v>
      </c>
      <c r="S26" s="139">
        <f t="shared" si="5"/>
        <v>0.011973728340483807</v>
      </c>
      <c r="T26" s="138">
        <v>419.548</v>
      </c>
      <c r="U26" s="136">
        <v>616.491</v>
      </c>
      <c r="V26" s="137"/>
      <c r="W26" s="136"/>
      <c r="X26" s="135">
        <f t="shared" si="6"/>
        <v>1036.039</v>
      </c>
      <c r="Y26" s="134">
        <f t="shared" si="7"/>
        <v>0.08463098396875024</v>
      </c>
    </row>
    <row r="27" spans="1:25" ht="19.5" customHeight="1">
      <c r="A27" s="142" t="s">
        <v>208</v>
      </c>
      <c r="B27" s="140">
        <v>256.324</v>
      </c>
      <c r="C27" s="136">
        <v>322.044</v>
      </c>
      <c r="D27" s="137">
        <v>0</v>
      </c>
      <c r="E27" s="136">
        <v>0</v>
      </c>
      <c r="F27" s="135">
        <f t="shared" si="0"/>
        <v>578.3679999999999</v>
      </c>
      <c r="G27" s="139">
        <f t="shared" si="1"/>
        <v>0.012872621985914339</v>
      </c>
      <c r="H27" s="138">
        <v>304.201</v>
      </c>
      <c r="I27" s="136">
        <v>204.018</v>
      </c>
      <c r="J27" s="137"/>
      <c r="K27" s="136"/>
      <c r="L27" s="135">
        <f t="shared" si="2"/>
        <v>508.21900000000005</v>
      </c>
      <c r="M27" s="141">
        <f t="shared" si="3"/>
        <v>0.13802907801557973</v>
      </c>
      <c r="N27" s="140">
        <v>481.43600000000004</v>
      </c>
      <c r="O27" s="136">
        <v>601.934</v>
      </c>
      <c r="P27" s="137"/>
      <c r="Q27" s="136"/>
      <c r="R27" s="135">
        <f t="shared" si="4"/>
        <v>1083.37</v>
      </c>
      <c r="S27" s="139">
        <f t="shared" si="5"/>
        <v>0.011543781433301838</v>
      </c>
      <c r="T27" s="138">
        <v>580.503</v>
      </c>
      <c r="U27" s="136">
        <v>501.909</v>
      </c>
      <c r="V27" s="137"/>
      <c r="W27" s="136"/>
      <c r="X27" s="135">
        <f t="shared" si="6"/>
        <v>1082.412</v>
      </c>
      <c r="Y27" s="134">
        <f t="shared" si="7"/>
        <v>0.0008850604021388708</v>
      </c>
    </row>
    <row r="28" spans="1:25" ht="19.5" customHeight="1">
      <c r="A28" s="142" t="s">
        <v>209</v>
      </c>
      <c r="B28" s="140">
        <v>0</v>
      </c>
      <c r="C28" s="136">
        <v>0</v>
      </c>
      <c r="D28" s="137">
        <v>313.152</v>
      </c>
      <c r="E28" s="136">
        <v>172.547</v>
      </c>
      <c r="F28" s="135">
        <f>SUM(B28:E28)</f>
        <v>485.69899999999996</v>
      </c>
      <c r="G28" s="139">
        <f>F28/$F$9</f>
        <v>0.010810106413108278</v>
      </c>
      <c r="H28" s="138"/>
      <c r="I28" s="136"/>
      <c r="J28" s="137"/>
      <c r="K28" s="136"/>
      <c r="L28" s="135">
        <f>SUM(H28:K28)</f>
        <v>0</v>
      </c>
      <c r="M28" s="141" t="str">
        <f>IF(ISERROR(F28/L28-1),"         /0",(F28/L28-1))</f>
        <v>         /0</v>
      </c>
      <c r="N28" s="140"/>
      <c r="O28" s="136"/>
      <c r="P28" s="137">
        <v>869.452</v>
      </c>
      <c r="Q28" s="136">
        <v>541.747</v>
      </c>
      <c r="R28" s="135">
        <f>SUM(N28:Q28)</f>
        <v>1411.199</v>
      </c>
      <c r="S28" s="139">
        <f>R28/$R$9</f>
        <v>0.015036942886450726</v>
      </c>
      <c r="T28" s="138"/>
      <c r="U28" s="136"/>
      <c r="V28" s="137"/>
      <c r="W28" s="136"/>
      <c r="X28" s="135">
        <f>SUM(T28:W28)</f>
        <v>0</v>
      </c>
      <c r="Y28" s="134" t="str">
        <f>IF(ISERROR(R28/X28-1),"         /0",IF(R28/X28&gt;5,"  *  ",(R28/X28-1)))</f>
        <v>         /0</v>
      </c>
    </row>
    <row r="29" spans="1:25" ht="19.5" customHeight="1">
      <c r="A29" s="142" t="s">
        <v>210</v>
      </c>
      <c r="B29" s="140">
        <v>223.304</v>
      </c>
      <c r="C29" s="136">
        <v>169.708</v>
      </c>
      <c r="D29" s="137">
        <v>0</v>
      </c>
      <c r="E29" s="136">
        <v>0</v>
      </c>
      <c r="F29" s="135">
        <f>SUM(B29:E29)</f>
        <v>393.012</v>
      </c>
      <c r="G29" s="139">
        <f>F29/$F$9</f>
        <v>0.008747190217868496</v>
      </c>
      <c r="H29" s="138">
        <v>185.041</v>
      </c>
      <c r="I29" s="136">
        <v>229.864</v>
      </c>
      <c r="J29" s="137"/>
      <c r="K29" s="136"/>
      <c r="L29" s="135">
        <f>SUM(H29:K29)</f>
        <v>414.905</v>
      </c>
      <c r="M29" s="141">
        <f>IF(ISERROR(F29/L29-1),"         /0",(F29/L29-1))</f>
        <v>-0.05276629589906112</v>
      </c>
      <c r="N29" s="140">
        <v>456.596</v>
      </c>
      <c r="O29" s="136">
        <v>411.131</v>
      </c>
      <c r="P29" s="137"/>
      <c r="Q29" s="136"/>
      <c r="R29" s="135">
        <f>SUM(N29:Q29)</f>
        <v>867.727</v>
      </c>
      <c r="S29" s="139">
        <f>R29/$R$9</f>
        <v>0.009246010902807631</v>
      </c>
      <c r="T29" s="138">
        <v>451.861</v>
      </c>
      <c r="U29" s="136">
        <v>386.529</v>
      </c>
      <c r="V29" s="137"/>
      <c r="W29" s="136"/>
      <c r="X29" s="135">
        <f>SUM(T29:W29)</f>
        <v>838.39</v>
      </c>
      <c r="Y29" s="134">
        <f>IF(ISERROR(R29/X29-1),"         /0",IF(R29/X29&gt;5,"  *  ",(R29/X29-1)))</f>
        <v>0.03499206813058353</v>
      </c>
    </row>
    <row r="30" spans="1:25" ht="19.5" customHeight="1">
      <c r="A30" s="142" t="s">
        <v>171</v>
      </c>
      <c r="B30" s="140">
        <v>80.602</v>
      </c>
      <c r="C30" s="136">
        <v>200.327</v>
      </c>
      <c r="D30" s="137">
        <v>0</v>
      </c>
      <c r="E30" s="136">
        <v>0</v>
      </c>
      <c r="F30" s="135">
        <f>SUM(B30:E30)</f>
        <v>280.929</v>
      </c>
      <c r="G30" s="139">
        <f>F30/$F$9</f>
        <v>0.006252581093492257</v>
      </c>
      <c r="H30" s="138">
        <v>135.257</v>
      </c>
      <c r="I30" s="136">
        <v>202.46300000000002</v>
      </c>
      <c r="J30" s="137"/>
      <c r="K30" s="136"/>
      <c r="L30" s="135">
        <f>SUM(H30:K30)</f>
        <v>337.72</v>
      </c>
      <c r="M30" s="141">
        <f aca="true" t="shared" si="8" ref="M30:M36">IF(ISERROR(F30/L30-1),"         /0",(F30/L30-1))</f>
        <v>-0.16816001421295768</v>
      </c>
      <c r="N30" s="140">
        <v>168.877</v>
      </c>
      <c r="O30" s="136">
        <v>403.99</v>
      </c>
      <c r="P30" s="137"/>
      <c r="Q30" s="136"/>
      <c r="R30" s="135">
        <f>SUM(N30:Q30)</f>
        <v>572.867</v>
      </c>
      <c r="S30" s="139">
        <f>R30/$R$9</f>
        <v>0.006104148571911096</v>
      </c>
      <c r="T30" s="138">
        <v>279.807</v>
      </c>
      <c r="U30" s="136">
        <v>421.15399999999994</v>
      </c>
      <c r="V30" s="137"/>
      <c r="W30" s="136"/>
      <c r="X30" s="135">
        <f>SUM(T30:W30)</f>
        <v>700.961</v>
      </c>
      <c r="Y30" s="134">
        <f>IF(ISERROR(R30/X30-1),"         /0",IF(R30/X30&gt;5,"  *  ",(R30/X30-1)))</f>
        <v>-0.1827405518994638</v>
      </c>
    </row>
    <row r="31" spans="1:25" ht="19.5" customHeight="1">
      <c r="A31" s="142" t="s">
        <v>185</v>
      </c>
      <c r="B31" s="140">
        <v>86.866</v>
      </c>
      <c r="C31" s="136">
        <v>193.36399999999998</v>
      </c>
      <c r="D31" s="137">
        <v>0</v>
      </c>
      <c r="E31" s="136">
        <v>0</v>
      </c>
      <c r="F31" s="135">
        <f aca="true" t="shared" si="9" ref="F31:F36">SUM(B31:E31)</f>
        <v>280.22999999999996</v>
      </c>
      <c r="G31" s="139">
        <f aca="true" t="shared" si="10" ref="G31:G36">F31/$F$9</f>
        <v>0.00623702358898275</v>
      </c>
      <c r="H31" s="138">
        <v>115.663</v>
      </c>
      <c r="I31" s="136">
        <v>224.999</v>
      </c>
      <c r="J31" s="137"/>
      <c r="K31" s="136"/>
      <c r="L31" s="135">
        <f aca="true" t="shared" si="11" ref="L31:L36">SUM(H31:K31)</f>
        <v>340.662</v>
      </c>
      <c r="M31" s="141">
        <f t="shared" si="8"/>
        <v>-0.17739577645877735</v>
      </c>
      <c r="N31" s="140">
        <v>182.519</v>
      </c>
      <c r="O31" s="136">
        <v>401.39799999999997</v>
      </c>
      <c r="P31" s="137"/>
      <c r="Q31" s="136"/>
      <c r="R31" s="135">
        <f aca="true" t="shared" si="12" ref="R31:R36">SUM(N31:Q31)</f>
        <v>583.9169999999999</v>
      </c>
      <c r="S31" s="139">
        <f aca="true" t="shared" si="13" ref="S31:S36">R31/$R$9</f>
        <v>0.006221891157397112</v>
      </c>
      <c r="T31" s="138">
        <v>216.767</v>
      </c>
      <c r="U31" s="136">
        <v>425.651</v>
      </c>
      <c r="V31" s="137"/>
      <c r="W31" s="136"/>
      <c r="X31" s="135">
        <f aca="true" t="shared" si="14" ref="X31:X36">SUM(T31:W31)</f>
        <v>642.418</v>
      </c>
      <c r="Y31" s="134">
        <f aca="true" t="shared" si="15" ref="Y31:Y36">IF(ISERROR(R31/X31-1),"         /0",IF(R31/X31&gt;5,"  *  ",(R31/X31-1)))</f>
        <v>-0.09106376222335</v>
      </c>
    </row>
    <row r="32" spans="1:25" ht="19.5" customHeight="1">
      <c r="A32" s="142" t="s">
        <v>211</v>
      </c>
      <c r="B32" s="140">
        <v>249.135</v>
      </c>
      <c r="C32" s="136">
        <v>0</v>
      </c>
      <c r="D32" s="137">
        <v>0</v>
      </c>
      <c r="E32" s="136">
        <v>16.388</v>
      </c>
      <c r="F32" s="135">
        <f t="shared" si="9"/>
        <v>265.52299999999997</v>
      </c>
      <c r="G32" s="139">
        <f t="shared" si="10"/>
        <v>0.005909692803830663</v>
      </c>
      <c r="H32" s="138">
        <v>434.781</v>
      </c>
      <c r="I32" s="136">
        <v>61.948</v>
      </c>
      <c r="J32" s="137"/>
      <c r="K32" s="136">
        <v>11.244</v>
      </c>
      <c r="L32" s="135">
        <f t="shared" si="11"/>
        <v>507.97299999999996</v>
      </c>
      <c r="M32" s="141">
        <f t="shared" si="8"/>
        <v>-0.4772891472578267</v>
      </c>
      <c r="N32" s="140">
        <v>530.077</v>
      </c>
      <c r="O32" s="136">
        <v>5.396</v>
      </c>
      <c r="P32" s="137"/>
      <c r="Q32" s="136">
        <v>19.560000000000002</v>
      </c>
      <c r="R32" s="135">
        <f t="shared" si="12"/>
        <v>555.0329999999999</v>
      </c>
      <c r="S32" s="139">
        <f t="shared" si="13"/>
        <v>0.0059141194977429855</v>
      </c>
      <c r="T32" s="138">
        <v>1108.444</v>
      </c>
      <c r="U32" s="136">
        <v>127.92000000000002</v>
      </c>
      <c r="V32" s="137">
        <v>8.87</v>
      </c>
      <c r="W32" s="136">
        <v>94.36600000000001</v>
      </c>
      <c r="X32" s="135">
        <f t="shared" si="14"/>
        <v>1339.6</v>
      </c>
      <c r="Y32" s="134">
        <f t="shared" si="15"/>
        <v>-0.5856725888324874</v>
      </c>
    </row>
    <row r="33" spans="1:25" ht="19.5" customHeight="1">
      <c r="A33" s="142" t="s">
        <v>184</v>
      </c>
      <c r="B33" s="140">
        <v>11.027</v>
      </c>
      <c r="C33" s="136">
        <v>214.728</v>
      </c>
      <c r="D33" s="137">
        <v>0</v>
      </c>
      <c r="E33" s="136">
        <v>0</v>
      </c>
      <c r="F33" s="135">
        <f t="shared" si="9"/>
        <v>225.755</v>
      </c>
      <c r="G33" s="139">
        <f t="shared" si="10"/>
        <v>0.005024584306929311</v>
      </c>
      <c r="H33" s="138">
        <v>3.845</v>
      </c>
      <c r="I33" s="136">
        <v>185.267</v>
      </c>
      <c r="J33" s="137"/>
      <c r="K33" s="136"/>
      <c r="L33" s="135">
        <f t="shared" si="11"/>
        <v>189.112</v>
      </c>
      <c r="M33" s="141">
        <f t="shared" si="8"/>
        <v>0.19376348407293031</v>
      </c>
      <c r="N33" s="140">
        <v>17.817999999999998</v>
      </c>
      <c r="O33" s="136">
        <v>410.62300000000005</v>
      </c>
      <c r="P33" s="137"/>
      <c r="Q33" s="136"/>
      <c r="R33" s="135">
        <f t="shared" si="12"/>
        <v>428.44100000000003</v>
      </c>
      <c r="S33" s="139">
        <f t="shared" si="13"/>
        <v>0.004565226341014864</v>
      </c>
      <c r="T33" s="138">
        <v>7.9559999999999995</v>
      </c>
      <c r="U33" s="136">
        <v>365.248</v>
      </c>
      <c r="V33" s="137"/>
      <c r="W33" s="136"/>
      <c r="X33" s="135">
        <f t="shared" si="14"/>
        <v>373.204</v>
      </c>
      <c r="Y33" s="134">
        <f t="shared" si="15"/>
        <v>0.1480075240351122</v>
      </c>
    </row>
    <row r="34" spans="1:25" ht="19.5" customHeight="1">
      <c r="A34" s="142" t="s">
        <v>189</v>
      </c>
      <c r="B34" s="140">
        <v>100.989</v>
      </c>
      <c r="C34" s="136">
        <v>117.94800000000001</v>
      </c>
      <c r="D34" s="137">
        <v>0</v>
      </c>
      <c r="E34" s="136">
        <v>0</v>
      </c>
      <c r="F34" s="135">
        <f t="shared" si="9"/>
        <v>218.937</v>
      </c>
      <c r="G34" s="139">
        <f t="shared" si="10"/>
        <v>0.004872837431756473</v>
      </c>
      <c r="H34" s="138"/>
      <c r="I34" s="136"/>
      <c r="J34" s="137"/>
      <c r="K34" s="136"/>
      <c r="L34" s="135">
        <f t="shared" si="11"/>
        <v>0</v>
      </c>
      <c r="M34" s="141" t="str">
        <f t="shared" si="8"/>
        <v>         /0</v>
      </c>
      <c r="N34" s="140">
        <v>231.11900000000003</v>
      </c>
      <c r="O34" s="136">
        <v>231.26</v>
      </c>
      <c r="P34" s="137"/>
      <c r="Q34" s="136"/>
      <c r="R34" s="135">
        <f t="shared" si="12"/>
        <v>462.379</v>
      </c>
      <c r="S34" s="139">
        <f t="shared" si="13"/>
        <v>0.004926850582302141</v>
      </c>
      <c r="T34" s="138"/>
      <c r="U34" s="136"/>
      <c r="V34" s="137"/>
      <c r="W34" s="136"/>
      <c r="X34" s="135">
        <f t="shared" si="14"/>
        <v>0</v>
      </c>
      <c r="Y34" s="134" t="str">
        <f t="shared" si="15"/>
        <v>         /0</v>
      </c>
    </row>
    <row r="35" spans="1:25" ht="19.5" customHeight="1">
      <c r="A35" s="142" t="s">
        <v>212</v>
      </c>
      <c r="B35" s="140">
        <v>0</v>
      </c>
      <c r="C35" s="136">
        <v>0</v>
      </c>
      <c r="D35" s="137">
        <v>78.75</v>
      </c>
      <c r="E35" s="136">
        <v>121.845</v>
      </c>
      <c r="F35" s="135">
        <f t="shared" si="9"/>
        <v>200.595</v>
      </c>
      <c r="G35" s="139">
        <f t="shared" si="10"/>
        <v>0.004464603171794579</v>
      </c>
      <c r="H35" s="138"/>
      <c r="I35" s="136"/>
      <c r="J35" s="137"/>
      <c r="K35" s="136"/>
      <c r="L35" s="135">
        <f t="shared" si="11"/>
        <v>0</v>
      </c>
      <c r="M35" s="141" t="str">
        <f t="shared" si="8"/>
        <v>         /0</v>
      </c>
      <c r="N35" s="140"/>
      <c r="O35" s="136"/>
      <c r="P35" s="137">
        <v>242.419</v>
      </c>
      <c r="Q35" s="136">
        <v>126.729</v>
      </c>
      <c r="R35" s="135">
        <f t="shared" si="12"/>
        <v>369.148</v>
      </c>
      <c r="S35" s="139">
        <f t="shared" si="13"/>
        <v>0.003933433479365782</v>
      </c>
      <c r="T35" s="138"/>
      <c r="U35" s="136"/>
      <c r="V35" s="137"/>
      <c r="W35" s="136"/>
      <c r="X35" s="135">
        <f t="shared" si="14"/>
        <v>0</v>
      </c>
      <c r="Y35" s="134" t="str">
        <f t="shared" si="15"/>
        <v>         /0</v>
      </c>
    </row>
    <row r="36" spans="1:25" ht="19.5" customHeight="1">
      <c r="A36" s="142" t="s">
        <v>213</v>
      </c>
      <c r="B36" s="140">
        <v>136.415</v>
      </c>
      <c r="C36" s="136">
        <v>55.484</v>
      </c>
      <c r="D36" s="137">
        <v>0</v>
      </c>
      <c r="E36" s="136">
        <v>0</v>
      </c>
      <c r="F36" s="135">
        <f t="shared" si="9"/>
        <v>191.899</v>
      </c>
      <c r="G36" s="139">
        <f t="shared" si="10"/>
        <v>0.0042710580227034965</v>
      </c>
      <c r="H36" s="138">
        <v>153.892</v>
      </c>
      <c r="I36" s="136">
        <v>75.609</v>
      </c>
      <c r="J36" s="137"/>
      <c r="K36" s="136"/>
      <c r="L36" s="135">
        <f t="shared" si="11"/>
        <v>229.50099999999998</v>
      </c>
      <c r="M36" s="141">
        <f t="shared" si="8"/>
        <v>-0.16384242334456045</v>
      </c>
      <c r="N36" s="140">
        <v>170.379</v>
      </c>
      <c r="O36" s="136">
        <v>63.312000000000005</v>
      </c>
      <c r="P36" s="137"/>
      <c r="Q36" s="136"/>
      <c r="R36" s="135">
        <f t="shared" si="12"/>
        <v>233.691</v>
      </c>
      <c r="S36" s="139">
        <f t="shared" si="13"/>
        <v>0.002490079868308833</v>
      </c>
      <c r="T36" s="138">
        <v>235.675</v>
      </c>
      <c r="U36" s="136">
        <v>117.214</v>
      </c>
      <c r="V36" s="137"/>
      <c r="W36" s="136"/>
      <c r="X36" s="135">
        <f t="shared" si="14"/>
        <v>352.889</v>
      </c>
      <c r="Y36" s="134">
        <f t="shared" si="15"/>
        <v>-0.33777760145541513</v>
      </c>
    </row>
    <row r="37" spans="1:25" ht="19.5" customHeight="1">
      <c r="A37" s="142" t="s">
        <v>190</v>
      </c>
      <c r="B37" s="140">
        <v>84.887</v>
      </c>
      <c r="C37" s="136">
        <v>74.465</v>
      </c>
      <c r="D37" s="137">
        <v>0</v>
      </c>
      <c r="E37" s="136">
        <v>0</v>
      </c>
      <c r="F37" s="135">
        <f aca="true" t="shared" si="16" ref="F37:F43">SUM(B37:E37)</f>
        <v>159.352</v>
      </c>
      <c r="G37" s="139">
        <f aca="true" t="shared" si="17" ref="G37:G43">F37/$F$9</f>
        <v>0.0035466658921299624</v>
      </c>
      <c r="H37" s="138">
        <v>74.88600000000001</v>
      </c>
      <c r="I37" s="136">
        <v>94.674</v>
      </c>
      <c r="J37" s="137"/>
      <c r="K37" s="136"/>
      <c r="L37" s="135">
        <f aca="true" t="shared" si="18" ref="L37:L43">SUM(H37:K37)</f>
        <v>169.56</v>
      </c>
      <c r="M37" s="141">
        <f aca="true" t="shared" si="19" ref="M37:M43">IF(ISERROR(F37/L37-1),"         /0",(F37/L37-1))</f>
        <v>-0.06020287803727298</v>
      </c>
      <c r="N37" s="140">
        <v>152.536</v>
      </c>
      <c r="O37" s="136">
        <v>142.675</v>
      </c>
      <c r="P37" s="137"/>
      <c r="Q37" s="136"/>
      <c r="R37" s="135">
        <f aca="true" t="shared" si="20" ref="R37:R43">SUM(N37:Q37)</f>
        <v>295.211</v>
      </c>
      <c r="S37" s="139">
        <f aca="true" t="shared" si="21" ref="S37:S43">R37/$R$9</f>
        <v>0.0031456023894943274</v>
      </c>
      <c r="T37" s="138">
        <v>165.166</v>
      </c>
      <c r="U37" s="136">
        <v>174.804</v>
      </c>
      <c r="V37" s="137"/>
      <c r="W37" s="136"/>
      <c r="X37" s="135">
        <f aca="true" t="shared" si="22" ref="X37:X43">SUM(T37:W37)</f>
        <v>339.97</v>
      </c>
      <c r="Y37" s="134">
        <f aca="true" t="shared" si="23" ref="Y37:Y43">IF(ISERROR(R37/X37-1),"         /0",IF(R37/X37&gt;5,"  *  ",(R37/X37-1)))</f>
        <v>-0.13165573432949973</v>
      </c>
    </row>
    <row r="38" spans="1:25" ht="19.5" customHeight="1">
      <c r="A38" s="142" t="s">
        <v>172</v>
      </c>
      <c r="B38" s="140">
        <v>98.653</v>
      </c>
      <c r="C38" s="136">
        <v>57.369</v>
      </c>
      <c r="D38" s="137">
        <v>0</v>
      </c>
      <c r="E38" s="136">
        <v>0</v>
      </c>
      <c r="F38" s="135">
        <f>SUM(B38:E38)</f>
        <v>156.022</v>
      </c>
      <c r="G38" s="139">
        <f>F38/$F$9</f>
        <v>0.0034725507418915413</v>
      </c>
      <c r="H38" s="138">
        <v>146.517</v>
      </c>
      <c r="I38" s="136">
        <v>93.276</v>
      </c>
      <c r="J38" s="137"/>
      <c r="K38" s="136"/>
      <c r="L38" s="135">
        <f>SUM(H38:K38)</f>
        <v>239.793</v>
      </c>
      <c r="M38" s="141">
        <f>IF(ISERROR(F38/L38-1),"         /0",(F38/L38-1))</f>
        <v>-0.3493471452461081</v>
      </c>
      <c r="N38" s="140">
        <v>161.164</v>
      </c>
      <c r="O38" s="136">
        <v>106.00900000000001</v>
      </c>
      <c r="P38" s="137"/>
      <c r="Q38" s="136"/>
      <c r="R38" s="135">
        <f>SUM(N38:Q38)</f>
        <v>267.173</v>
      </c>
      <c r="S38" s="139">
        <f>R38/$R$9</f>
        <v>0.002846845230050262</v>
      </c>
      <c r="T38" s="138">
        <v>257.892</v>
      </c>
      <c r="U38" s="136">
        <v>199.59899999999996</v>
      </c>
      <c r="V38" s="137"/>
      <c r="W38" s="136"/>
      <c r="X38" s="135">
        <f>SUM(T38:W38)</f>
        <v>457.491</v>
      </c>
      <c r="Y38" s="134">
        <f>IF(ISERROR(R38/X38-1),"         /0",IF(R38/X38&gt;5,"  *  ",(R38/X38-1)))</f>
        <v>-0.41600381209685</v>
      </c>
    </row>
    <row r="39" spans="1:25" ht="19.5" customHeight="1">
      <c r="A39" s="142" t="s">
        <v>181</v>
      </c>
      <c r="B39" s="140">
        <v>119.82</v>
      </c>
      <c r="C39" s="136">
        <v>27.684</v>
      </c>
      <c r="D39" s="137">
        <v>0</v>
      </c>
      <c r="E39" s="136">
        <v>0</v>
      </c>
      <c r="F39" s="135">
        <f t="shared" si="16"/>
        <v>147.504</v>
      </c>
      <c r="G39" s="139">
        <f t="shared" si="17"/>
        <v>0.0032829673035339245</v>
      </c>
      <c r="H39" s="138">
        <v>91.77600000000001</v>
      </c>
      <c r="I39" s="136">
        <v>41.117000000000004</v>
      </c>
      <c r="J39" s="137"/>
      <c r="K39" s="136">
        <v>0.025</v>
      </c>
      <c r="L39" s="135">
        <f t="shared" si="18"/>
        <v>132.91800000000003</v>
      </c>
      <c r="M39" s="141">
        <f t="shared" si="19"/>
        <v>0.1097368302261541</v>
      </c>
      <c r="N39" s="140">
        <v>198.26900000000003</v>
      </c>
      <c r="O39" s="136">
        <v>45.79099999999999</v>
      </c>
      <c r="P39" s="137"/>
      <c r="Q39" s="136"/>
      <c r="R39" s="135">
        <f t="shared" si="20"/>
        <v>244.06000000000003</v>
      </c>
      <c r="S39" s="139">
        <f t="shared" si="21"/>
        <v>0.0026005661007888784</v>
      </c>
      <c r="T39" s="138">
        <v>163.308</v>
      </c>
      <c r="U39" s="136">
        <v>80.84499999999998</v>
      </c>
      <c r="V39" s="137"/>
      <c r="W39" s="136">
        <v>0.025</v>
      </c>
      <c r="X39" s="135">
        <f t="shared" si="22"/>
        <v>244.17799999999997</v>
      </c>
      <c r="Y39" s="134">
        <f t="shared" si="23"/>
        <v>-0.000483254019608359</v>
      </c>
    </row>
    <row r="40" spans="1:25" ht="19.5" customHeight="1">
      <c r="A40" s="142" t="s">
        <v>188</v>
      </c>
      <c r="B40" s="140">
        <v>96.332</v>
      </c>
      <c r="C40" s="136">
        <v>48.27</v>
      </c>
      <c r="D40" s="137">
        <v>0</v>
      </c>
      <c r="E40" s="136">
        <v>0</v>
      </c>
      <c r="F40" s="135">
        <f t="shared" si="16"/>
        <v>144.602</v>
      </c>
      <c r="G40" s="139">
        <f t="shared" si="17"/>
        <v>0.003218378064497319</v>
      </c>
      <c r="H40" s="138">
        <v>38.754</v>
      </c>
      <c r="I40" s="136">
        <v>103.03500000000001</v>
      </c>
      <c r="J40" s="137"/>
      <c r="K40" s="136"/>
      <c r="L40" s="135">
        <f t="shared" si="18"/>
        <v>141.78900000000002</v>
      </c>
      <c r="M40" s="141">
        <f t="shared" si="19"/>
        <v>0.019839338735726963</v>
      </c>
      <c r="N40" s="140">
        <v>154.25799999999998</v>
      </c>
      <c r="O40" s="136">
        <v>79.20500000000001</v>
      </c>
      <c r="P40" s="137"/>
      <c r="Q40" s="136"/>
      <c r="R40" s="135">
        <f t="shared" si="20"/>
        <v>233.463</v>
      </c>
      <c r="S40" s="139">
        <f t="shared" si="21"/>
        <v>0.0024876504285359083</v>
      </c>
      <c r="T40" s="138">
        <v>63.747</v>
      </c>
      <c r="U40" s="136">
        <v>188.34900000000002</v>
      </c>
      <c r="V40" s="137"/>
      <c r="W40" s="136"/>
      <c r="X40" s="135">
        <f t="shared" si="22"/>
        <v>252.096</v>
      </c>
      <c r="Y40" s="134">
        <f t="shared" si="23"/>
        <v>-0.07391231911652707</v>
      </c>
    </row>
    <row r="41" spans="1:25" ht="19.5" customHeight="1">
      <c r="A41" s="142" t="s">
        <v>192</v>
      </c>
      <c r="B41" s="140">
        <v>53.696</v>
      </c>
      <c r="C41" s="136">
        <v>82.68</v>
      </c>
      <c r="D41" s="137">
        <v>0</v>
      </c>
      <c r="E41" s="136">
        <v>0</v>
      </c>
      <c r="F41" s="135">
        <f t="shared" si="16"/>
        <v>136.376</v>
      </c>
      <c r="G41" s="139">
        <f t="shared" si="17"/>
        <v>0.0030352936122867344</v>
      </c>
      <c r="H41" s="138"/>
      <c r="I41" s="136"/>
      <c r="J41" s="137"/>
      <c r="K41" s="136"/>
      <c r="L41" s="135">
        <f t="shared" si="18"/>
        <v>0</v>
      </c>
      <c r="M41" s="141" t="str">
        <f t="shared" si="19"/>
        <v>         /0</v>
      </c>
      <c r="N41" s="140">
        <v>53.696</v>
      </c>
      <c r="O41" s="136">
        <v>82.68</v>
      </c>
      <c r="P41" s="137"/>
      <c r="Q41" s="136"/>
      <c r="R41" s="135">
        <f t="shared" si="20"/>
        <v>136.376</v>
      </c>
      <c r="S41" s="139">
        <f t="shared" si="21"/>
        <v>0.0014531459582118498</v>
      </c>
      <c r="T41" s="138"/>
      <c r="U41" s="136"/>
      <c r="V41" s="137"/>
      <c r="W41" s="136"/>
      <c r="X41" s="135">
        <f t="shared" si="22"/>
        <v>0</v>
      </c>
      <c r="Y41" s="134" t="str">
        <f t="shared" si="23"/>
        <v>         /0</v>
      </c>
    </row>
    <row r="42" spans="1:25" ht="19.5" customHeight="1">
      <c r="A42" s="142" t="s">
        <v>173</v>
      </c>
      <c r="B42" s="140">
        <v>99.04400000000001</v>
      </c>
      <c r="C42" s="136">
        <v>31.569000000000003</v>
      </c>
      <c r="D42" s="137">
        <v>0</v>
      </c>
      <c r="E42" s="136">
        <v>0</v>
      </c>
      <c r="F42" s="135">
        <f t="shared" si="16"/>
        <v>130.613</v>
      </c>
      <c r="G42" s="139">
        <f t="shared" si="17"/>
        <v>0.002907027663090333</v>
      </c>
      <c r="H42" s="138">
        <v>337.111</v>
      </c>
      <c r="I42" s="136">
        <v>132.37</v>
      </c>
      <c r="J42" s="137"/>
      <c r="K42" s="136"/>
      <c r="L42" s="135">
        <f t="shared" si="18"/>
        <v>469.481</v>
      </c>
      <c r="M42" s="141">
        <f t="shared" si="19"/>
        <v>-0.7217927882065515</v>
      </c>
      <c r="N42" s="140">
        <v>183.655</v>
      </c>
      <c r="O42" s="136">
        <v>54.928000000000004</v>
      </c>
      <c r="P42" s="137"/>
      <c r="Q42" s="136"/>
      <c r="R42" s="135">
        <f t="shared" si="20"/>
        <v>238.583</v>
      </c>
      <c r="S42" s="139">
        <f t="shared" si="21"/>
        <v>0.002542206269050696</v>
      </c>
      <c r="T42" s="138">
        <v>602.3670000000002</v>
      </c>
      <c r="U42" s="136">
        <v>235.855</v>
      </c>
      <c r="V42" s="137"/>
      <c r="W42" s="136"/>
      <c r="X42" s="135">
        <f t="shared" si="22"/>
        <v>838.2220000000002</v>
      </c>
      <c r="Y42" s="134">
        <f t="shared" si="23"/>
        <v>-0.7153701525371561</v>
      </c>
    </row>
    <row r="43" spans="1:25" ht="19.5" customHeight="1">
      <c r="A43" s="142" t="s">
        <v>214</v>
      </c>
      <c r="B43" s="140">
        <v>41.852</v>
      </c>
      <c r="C43" s="136">
        <v>76.28</v>
      </c>
      <c r="D43" s="137">
        <v>0</v>
      </c>
      <c r="E43" s="136">
        <v>0</v>
      </c>
      <c r="F43" s="135">
        <f t="shared" si="16"/>
        <v>118.132</v>
      </c>
      <c r="G43" s="139">
        <f t="shared" si="17"/>
        <v>0.0026292405189084337</v>
      </c>
      <c r="H43" s="138"/>
      <c r="I43" s="136"/>
      <c r="J43" s="137">
        <v>63.247</v>
      </c>
      <c r="K43" s="136">
        <v>30.885</v>
      </c>
      <c r="L43" s="135">
        <f t="shared" si="18"/>
        <v>94.132</v>
      </c>
      <c r="M43" s="141">
        <f t="shared" si="19"/>
        <v>0.2549611184294396</v>
      </c>
      <c r="N43" s="140">
        <v>127.35499999999999</v>
      </c>
      <c r="O43" s="136">
        <v>133.08100000000002</v>
      </c>
      <c r="P43" s="137"/>
      <c r="Q43" s="136"/>
      <c r="R43" s="135">
        <f t="shared" si="20"/>
        <v>260.43600000000004</v>
      </c>
      <c r="S43" s="139">
        <f t="shared" si="21"/>
        <v>0.0027750595469353944</v>
      </c>
      <c r="T43" s="138"/>
      <c r="U43" s="136"/>
      <c r="V43" s="137">
        <v>96.87700000000001</v>
      </c>
      <c r="W43" s="136">
        <v>41.082</v>
      </c>
      <c r="X43" s="135">
        <f t="shared" si="22"/>
        <v>137.959</v>
      </c>
      <c r="Y43" s="134">
        <f t="shared" si="23"/>
        <v>0.8877782529592126</v>
      </c>
    </row>
    <row r="44" spans="1:25" ht="19.5" customHeight="1">
      <c r="A44" s="142" t="s">
        <v>215</v>
      </c>
      <c r="B44" s="140">
        <v>95.505</v>
      </c>
      <c r="C44" s="136">
        <v>12.854</v>
      </c>
      <c r="D44" s="137">
        <v>0</v>
      </c>
      <c r="E44" s="136">
        <v>0</v>
      </c>
      <c r="F44" s="135">
        <f aca="true" t="shared" si="24" ref="F44:F49">SUM(B44:E44)</f>
        <v>108.359</v>
      </c>
      <c r="G44" s="139">
        <f aca="true" t="shared" si="25" ref="G44:G49">F44/$F$9</f>
        <v>0.0024117247941996996</v>
      </c>
      <c r="H44" s="138">
        <v>58.351</v>
      </c>
      <c r="I44" s="136">
        <v>17.517</v>
      </c>
      <c r="J44" s="137"/>
      <c r="K44" s="136"/>
      <c r="L44" s="135">
        <f aca="true" t="shared" si="26" ref="L44:L49">SUM(H44:K44)</f>
        <v>75.868</v>
      </c>
      <c r="M44" s="141">
        <f aca="true" t="shared" si="27" ref="M44:M49">IF(ISERROR(F44/L44-1),"         /0",(F44/L44-1))</f>
        <v>0.4282569726366847</v>
      </c>
      <c r="N44" s="140">
        <v>208.005</v>
      </c>
      <c r="O44" s="136">
        <v>33.189</v>
      </c>
      <c r="P44" s="137"/>
      <c r="Q44" s="136"/>
      <c r="R44" s="135">
        <f aca="true" t="shared" si="28" ref="R44:R49">SUM(N44:Q44)</f>
        <v>241.194</v>
      </c>
      <c r="S44" s="139">
        <f aca="true" t="shared" si="29" ref="S44:S49">R44/$R$9</f>
        <v>0.0025700276166257174</v>
      </c>
      <c r="T44" s="138">
        <v>108.455</v>
      </c>
      <c r="U44" s="136">
        <v>29.904</v>
      </c>
      <c r="V44" s="137"/>
      <c r="W44" s="136"/>
      <c r="X44" s="135">
        <f aca="true" t="shared" si="30" ref="X44:X49">SUM(T44:W44)</f>
        <v>138.359</v>
      </c>
      <c r="Y44" s="134">
        <f aca="true" t="shared" si="31" ref="Y44:Y49">IF(ISERROR(R44/X44-1),"         /0",IF(R44/X44&gt;5,"  *  ",(R44/X44-1)))</f>
        <v>0.7432476383899853</v>
      </c>
    </row>
    <row r="45" spans="1:25" ht="19.5" customHeight="1">
      <c r="A45" s="142" t="s">
        <v>177</v>
      </c>
      <c r="B45" s="140">
        <v>82.114</v>
      </c>
      <c r="C45" s="136">
        <v>14.068</v>
      </c>
      <c r="D45" s="137">
        <v>0</v>
      </c>
      <c r="E45" s="136">
        <v>0</v>
      </c>
      <c r="F45" s="135">
        <f t="shared" si="24"/>
        <v>96.182</v>
      </c>
      <c r="G45" s="139">
        <f t="shared" si="25"/>
        <v>0.002140703717787314</v>
      </c>
      <c r="H45" s="138">
        <v>110.98200000000001</v>
      </c>
      <c r="I45" s="136">
        <v>19.465999999999998</v>
      </c>
      <c r="J45" s="137">
        <v>0</v>
      </c>
      <c r="K45" s="136"/>
      <c r="L45" s="135">
        <f t="shared" si="26"/>
        <v>130.448</v>
      </c>
      <c r="M45" s="141">
        <f t="shared" si="27"/>
        <v>-0.26267938182264194</v>
      </c>
      <c r="N45" s="140">
        <v>167.111</v>
      </c>
      <c r="O45" s="136">
        <v>25.296</v>
      </c>
      <c r="P45" s="137"/>
      <c r="Q45" s="136"/>
      <c r="R45" s="135">
        <f t="shared" si="28"/>
        <v>192.40699999999998</v>
      </c>
      <c r="S45" s="139">
        <f t="shared" si="29"/>
        <v>0.0020501807824079557</v>
      </c>
      <c r="T45" s="138">
        <v>189.84199999999998</v>
      </c>
      <c r="U45" s="136">
        <v>41.391999999999996</v>
      </c>
      <c r="V45" s="137">
        <v>0</v>
      </c>
      <c r="W45" s="136"/>
      <c r="X45" s="135">
        <f t="shared" si="30"/>
        <v>231.23399999999998</v>
      </c>
      <c r="Y45" s="134">
        <f t="shared" si="31"/>
        <v>-0.16791215824662464</v>
      </c>
    </row>
    <row r="46" spans="1:25" ht="19.5" customHeight="1">
      <c r="A46" s="142" t="s">
        <v>186</v>
      </c>
      <c r="B46" s="140">
        <v>73.554</v>
      </c>
      <c r="C46" s="136">
        <v>9.833</v>
      </c>
      <c r="D46" s="137">
        <v>0</v>
      </c>
      <c r="E46" s="136">
        <v>0</v>
      </c>
      <c r="F46" s="135">
        <f t="shared" si="24"/>
        <v>83.387</v>
      </c>
      <c r="G46" s="139">
        <f t="shared" si="25"/>
        <v>0.0018559279378171666</v>
      </c>
      <c r="H46" s="138">
        <v>45.855999999999995</v>
      </c>
      <c r="I46" s="136">
        <v>26.07</v>
      </c>
      <c r="J46" s="137"/>
      <c r="K46" s="136"/>
      <c r="L46" s="135">
        <f t="shared" si="26"/>
        <v>71.92599999999999</v>
      </c>
      <c r="M46" s="141">
        <f t="shared" si="27"/>
        <v>0.15934432611294969</v>
      </c>
      <c r="N46" s="140">
        <v>117.495</v>
      </c>
      <c r="O46" s="136">
        <v>22.232</v>
      </c>
      <c r="P46" s="137">
        <v>0</v>
      </c>
      <c r="Q46" s="136"/>
      <c r="R46" s="135">
        <f t="shared" si="28"/>
        <v>139.727</v>
      </c>
      <c r="S46" s="139">
        <f t="shared" si="29"/>
        <v>0.0014888523296112742</v>
      </c>
      <c r="T46" s="138">
        <v>106.25999999999999</v>
      </c>
      <c r="U46" s="136">
        <v>54.186</v>
      </c>
      <c r="V46" s="137">
        <v>0</v>
      </c>
      <c r="W46" s="136"/>
      <c r="X46" s="135">
        <f t="shared" si="30"/>
        <v>160.446</v>
      </c>
      <c r="Y46" s="134">
        <f t="shared" si="31"/>
        <v>-0.12913378956159705</v>
      </c>
    </row>
    <row r="47" spans="1:25" ht="19.5" customHeight="1">
      <c r="A47" s="142" t="s">
        <v>183</v>
      </c>
      <c r="B47" s="140">
        <v>61.047000000000004</v>
      </c>
      <c r="C47" s="136">
        <v>10.998000000000001</v>
      </c>
      <c r="D47" s="137">
        <v>0</v>
      </c>
      <c r="E47" s="136">
        <v>0</v>
      </c>
      <c r="F47" s="135">
        <f t="shared" si="24"/>
        <v>72.045</v>
      </c>
      <c r="G47" s="139">
        <f t="shared" si="25"/>
        <v>0.0016034912909690692</v>
      </c>
      <c r="H47" s="138">
        <v>63.004</v>
      </c>
      <c r="I47" s="136">
        <v>13.177</v>
      </c>
      <c r="J47" s="137"/>
      <c r="K47" s="136"/>
      <c r="L47" s="135">
        <f t="shared" si="26"/>
        <v>76.181</v>
      </c>
      <c r="M47" s="141">
        <f t="shared" si="27"/>
        <v>-0.054291752536721694</v>
      </c>
      <c r="N47" s="140">
        <v>124.463</v>
      </c>
      <c r="O47" s="136">
        <v>61.978</v>
      </c>
      <c r="P47" s="137"/>
      <c r="Q47" s="136"/>
      <c r="R47" s="135">
        <f t="shared" si="28"/>
        <v>186.441</v>
      </c>
      <c r="S47" s="139">
        <f t="shared" si="29"/>
        <v>0.0019866104416831074</v>
      </c>
      <c r="T47" s="138">
        <v>95.339</v>
      </c>
      <c r="U47" s="136">
        <v>19.165</v>
      </c>
      <c r="V47" s="137"/>
      <c r="W47" s="136"/>
      <c r="X47" s="135">
        <f t="shared" si="30"/>
        <v>114.50399999999999</v>
      </c>
      <c r="Y47" s="134">
        <f t="shared" si="31"/>
        <v>0.6282487948019284</v>
      </c>
    </row>
    <row r="48" spans="1:25" ht="19.5" customHeight="1">
      <c r="A48" s="142" t="s">
        <v>195</v>
      </c>
      <c r="B48" s="140">
        <v>24.429</v>
      </c>
      <c r="C48" s="136">
        <v>46.25</v>
      </c>
      <c r="D48" s="137">
        <v>0</v>
      </c>
      <c r="E48" s="136">
        <v>0</v>
      </c>
      <c r="F48" s="135">
        <f t="shared" si="24"/>
        <v>70.679</v>
      </c>
      <c r="G48" s="139">
        <f t="shared" si="25"/>
        <v>0.0015730884996100055</v>
      </c>
      <c r="H48" s="138">
        <v>0</v>
      </c>
      <c r="I48" s="136">
        <v>0</v>
      </c>
      <c r="J48" s="137"/>
      <c r="K48" s="136"/>
      <c r="L48" s="135">
        <f t="shared" si="26"/>
        <v>0</v>
      </c>
      <c r="M48" s="141" t="str">
        <f t="shared" si="27"/>
        <v>         /0</v>
      </c>
      <c r="N48" s="140">
        <v>54.364</v>
      </c>
      <c r="O48" s="136">
        <v>92.5</v>
      </c>
      <c r="P48" s="137"/>
      <c r="Q48" s="136"/>
      <c r="R48" s="135">
        <f t="shared" si="28"/>
        <v>146.864</v>
      </c>
      <c r="S48" s="139">
        <f t="shared" si="29"/>
        <v>0.00156490018776636</v>
      </c>
      <c r="T48" s="138">
        <v>0</v>
      </c>
      <c r="U48" s="136">
        <v>0</v>
      </c>
      <c r="V48" s="137"/>
      <c r="W48" s="136"/>
      <c r="X48" s="135">
        <f t="shared" si="30"/>
        <v>0</v>
      </c>
      <c r="Y48" s="134" t="str">
        <f t="shared" si="31"/>
        <v>         /0</v>
      </c>
    </row>
    <row r="49" spans="1:25" ht="19.5" customHeight="1" thickBot="1">
      <c r="A49" s="133" t="s">
        <v>163</v>
      </c>
      <c r="B49" s="131">
        <v>206.52299999999997</v>
      </c>
      <c r="C49" s="127">
        <v>38.461000000000006</v>
      </c>
      <c r="D49" s="128">
        <v>14.415999999999999</v>
      </c>
      <c r="E49" s="127">
        <v>5.055999999999999</v>
      </c>
      <c r="F49" s="126">
        <f t="shared" si="24"/>
        <v>264.45599999999996</v>
      </c>
      <c r="G49" s="130">
        <f t="shared" si="25"/>
        <v>0.005885944796231745</v>
      </c>
      <c r="H49" s="129">
        <v>628.3200000000002</v>
      </c>
      <c r="I49" s="127">
        <v>169.49300000000002</v>
      </c>
      <c r="J49" s="128">
        <v>240.363</v>
      </c>
      <c r="K49" s="127">
        <v>59.46300000000001</v>
      </c>
      <c r="L49" s="126">
        <f t="shared" si="26"/>
        <v>1097.6390000000001</v>
      </c>
      <c r="M49" s="132">
        <f t="shared" si="27"/>
        <v>-0.7590683275648916</v>
      </c>
      <c r="N49" s="131">
        <v>416.865</v>
      </c>
      <c r="O49" s="127">
        <v>140.03900000000002</v>
      </c>
      <c r="P49" s="128">
        <v>318.18897000000004</v>
      </c>
      <c r="Q49" s="127">
        <v>99.67399999999999</v>
      </c>
      <c r="R49" s="126">
        <f t="shared" si="28"/>
        <v>974.76697</v>
      </c>
      <c r="S49" s="130">
        <f t="shared" si="29"/>
        <v>0.010386568623906783</v>
      </c>
      <c r="T49" s="129">
        <v>1150.672</v>
      </c>
      <c r="U49" s="127">
        <v>300.19199999999995</v>
      </c>
      <c r="V49" s="128">
        <v>263.837</v>
      </c>
      <c r="W49" s="127">
        <v>61.90700000000001</v>
      </c>
      <c r="X49" s="126">
        <f t="shared" si="30"/>
        <v>1776.608</v>
      </c>
      <c r="Y49" s="125">
        <f t="shared" si="31"/>
        <v>-0.45133255619697754</v>
      </c>
    </row>
    <row r="50" ht="15" thickTop="1">
      <c r="A50" s="116"/>
    </row>
    <row r="51" ht="14.25">
      <c r="A51" s="116" t="s">
        <v>42</v>
      </c>
    </row>
    <row r="52" ht="14.25">
      <c r="A52" s="88" t="s">
        <v>493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50:Y65536 M50:M65536 Y3 M3">
    <cfRule type="cellIs" priority="9" dxfId="93" operator="lessThan" stopIfTrue="1">
      <formula>0</formula>
    </cfRule>
  </conditionalFormatting>
  <conditionalFormatting sqref="Y9:Y49 M9:M49">
    <cfRule type="cellIs" priority="10" dxfId="93" operator="lessThan">
      <formula>0</formula>
    </cfRule>
    <cfRule type="cellIs" priority="11" dxfId="95" operator="greaterThanOrEqual" stopIfTrue="1">
      <formula>0</formula>
    </cfRule>
  </conditionalFormatting>
  <conditionalFormatting sqref="G7:G8">
    <cfRule type="cellIs" priority="5" dxfId="93" operator="lessThan" stopIfTrue="1">
      <formula>0</formula>
    </cfRule>
  </conditionalFormatting>
  <conditionalFormatting sqref="S7:S8">
    <cfRule type="cellIs" priority="4" dxfId="93" operator="lessThan" stopIfTrue="1">
      <formula>0</formula>
    </cfRule>
  </conditionalFormatting>
  <conditionalFormatting sqref="M5 Y5 Y7:Y8 M7:M8">
    <cfRule type="cellIs" priority="6" dxfId="93" operator="lessThan" stopIfTrue="1">
      <formula>0</formula>
    </cfRule>
  </conditionalFormatting>
  <conditionalFormatting sqref="M6 Y6">
    <cfRule type="cellIs" priority="3" dxfId="93" operator="lessThan" stopIfTrue="1">
      <formula>0</formula>
    </cfRule>
  </conditionalFormatting>
  <conditionalFormatting sqref="G6">
    <cfRule type="cellIs" priority="2" dxfId="93" operator="lessThan" stopIfTrue="1">
      <formula>0</formula>
    </cfRule>
  </conditionalFormatting>
  <conditionalFormatting sqref="S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1"/>
  <sheetViews>
    <sheetView showGridLines="0" zoomScale="88" zoomScaleNormal="88" zoomScalePageLayoutView="0" workbookViewId="0" topLeftCell="A4">
      <selection activeCell="H13" sqref="H13"/>
    </sheetView>
  </sheetViews>
  <sheetFormatPr defaultColWidth="9.140625" defaultRowHeight="15"/>
  <cols>
    <col min="1" max="1" width="15.8515625" style="170" customWidth="1"/>
    <col min="2" max="2" width="12.28125" style="170" customWidth="1"/>
    <col min="3" max="3" width="11.57421875" style="170" customWidth="1"/>
    <col min="4" max="4" width="11.421875" style="170" bestFit="1" customWidth="1"/>
    <col min="5" max="5" width="10.28125" style="170" bestFit="1" customWidth="1"/>
    <col min="6" max="6" width="11.421875" style="170" bestFit="1" customWidth="1"/>
    <col min="7" max="7" width="11.421875" style="170" customWidth="1"/>
    <col min="8" max="8" width="11.421875" style="170" bestFit="1" customWidth="1"/>
    <col min="9" max="9" width="9.00390625" style="170" customWidth="1"/>
    <col min="10" max="10" width="11.421875" style="170" bestFit="1" customWidth="1"/>
    <col min="11" max="11" width="11.421875" style="170" customWidth="1"/>
    <col min="12" max="12" width="12.421875" style="170" bestFit="1" customWidth="1"/>
    <col min="13" max="13" width="10.57421875" style="170" customWidth="1"/>
    <col min="14" max="14" width="12.28125" style="170" customWidth="1"/>
    <col min="15" max="15" width="11.421875" style="170" customWidth="1"/>
    <col min="16" max="16" width="12.421875" style="170" bestFit="1" customWidth="1"/>
    <col min="17" max="17" width="9.140625" style="170" customWidth="1"/>
    <col min="18" max="16384" width="9.140625" style="170" customWidth="1"/>
  </cols>
  <sheetData>
    <row r="1" spans="14:17" ht="18.75" thickBot="1">
      <c r="N1" s="490" t="s">
        <v>28</v>
      </c>
      <c r="O1" s="491"/>
      <c r="P1" s="491"/>
      <c r="Q1" s="492"/>
    </row>
    <row r="2" ht="3.75" customHeight="1" thickBot="1"/>
    <row r="3" spans="1:17" ht="24" customHeight="1" thickTop="1">
      <c r="A3" s="569" t="s">
        <v>50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1"/>
    </row>
    <row r="4" spans="1:17" ht="18.75" customHeight="1" thickBot="1">
      <c r="A4" s="561" t="s">
        <v>38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3"/>
    </row>
    <row r="5" spans="1:17" s="408" customFormat="1" ht="20.25" customHeight="1" thickBot="1">
      <c r="A5" s="558" t="s">
        <v>140</v>
      </c>
      <c r="B5" s="564" t="s">
        <v>36</v>
      </c>
      <c r="C5" s="565"/>
      <c r="D5" s="565"/>
      <c r="E5" s="565"/>
      <c r="F5" s="566"/>
      <c r="G5" s="566"/>
      <c r="H5" s="566"/>
      <c r="I5" s="567"/>
      <c r="J5" s="565" t="s">
        <v>35</v>
      </c>
      <c r="K5" s="565"/>
      <c r="L5" s="565"/>
      <c r="M5" s="565"/>
      <c r="N5" s="565"/>
      <c r="O5" s="565"/>
      <c r="P5" s="565"/>
      <c r="Q5" s="568"/>
    </row>
    <row r="6" spans="1:17" s="431" customFormat="1" ht="28.5" customHeight="1" thickBot="1">
      <c r="A6" s="559"/>
      <c r="B6" s="504" t="s">
        <v>147</v>
      </c>
      <c r="C6" s="505"/>
      <c r="D6" s="506"/>
      <c r="E6" s="512" t="s">
        <v>34</v>
      </c>
      <c r="F6" s="504" t="s">
        <v>148</v>
      </c>
      <c r="G6" s="505"/>
      <c r="H6" s="506"/>
      <c r="I6" s="514" t="s">
        <v>33</v>
      </c>
      <c r="J6" s="504" t="s">
        <v>149</v>
      </c>
      <c r="K6" s="505"/>
      <c r="L6" s="506"/>
      <c r="M6" s="512" t="s">
        <v>34</v>
      </c>
      <c r="N6" s="504" t="s">
        <v>150</v>
      </c>
      <c r="O6" s="505"/>
      <c r="P6" s="506"/>
      <c r="Q6" s="512" t="s">
        <v>33</v>
      </c>
    </row>
    <row r="7" spans="1:17" s="180" customFormat="1" ht="22.5" customHeight="1" thickBot="1">
      <c r="A7" s="560"/>
      <c r="B7" s="114" t="s">
        <v>22</v>
      </c>
      <c r="C7" s="111" t="s">
        <v>21</v>
      </c>
      <c r="D7" s="111" t="s">
        <v>17</v>
      </c>
      <c r="E7" s="513"/>
      <c r="F7" s="114" t="s">
        <v>22</v>
      </c>
      <c r="G7" s="112" t="s">
        <v>21</v>
      </c>
      <c r="H7" s="111" t="s">
        <v>17</v>
      </c>
      <c r="I7" s="515"/>
      <c r="J7" s="114" t="s">
        <v>22</v>
      </c>
      <c r="K7" s="111" t="s">
        <v>21</v>
      </c>
      <c r="L7" s="112" t="s">
        <v>17</v>
      </c>
      <c r="M7" s="513"/>
      <c r="N7" s="113" t="s">
        <v>22</v>
      </c>
      <c r="O7" s="112" t="s">
        <v>21</v>
      </c>
      <c r="P7" s="111" t="s">
        <v>17</v>
      </c>
      <c r="Q7" s="513"/>
    </row>
    <row r="8" spans="1:17" s="172" customFormat="1" ht="18" customHeight="1" thickBot="1">
      <c r="A8" s="179" t="s">
        <v>49</v>
      </c>
      <c r="B8" s="178">
        <f>SUM(B9:B59)</f>
        <v>1737328</v>
      </c>
      <c r="C8" s="174">
        <f>SUM(C9:C59)</f>
        <v>63180</v>
      </c>
      <c r="D8" s="174">
        <f>C8+B8</f>
        <v>1800508</v>
      </c>
      <c r="E8" s="175">
        <f>D8/$D$8</f>
        <v>1</v>
      </c>
      <c r="F8" s="174">
        <f>SUM(F9:F59)</f>
        <v>1541753</v>
      </c>
      <c r="G8" s="174">
        <f>SUM(G9:G59)</f>
        <v>65326</v>
      </c>
      <c r="H8" s="174">
        <f aca="true" t="shared" si="0" ref="H8:H59">G8+F8</f>
        <v>1607079</v>
      </c>
      <c r="I8" s="177">
        <f>(D8/H8-1)</f>
        <v>0.120360604550243</v>
      </c>
      <c r="J8" s="176">
        <f>SUM(J9:J59)</f>
        <v>3679018</v>
      </c>
      <c r="K8" s="174">
        <f>SUM(K9:K59)</f>
        <v>141479</v>
      </c>
      <c r="L8" s="174">
        <f aca="true" t="shared" si="1" ref="L8:L59">K8+J8</f>
        <v>3820497</v>
      </c>
      <c r="M8" s="175">
        <f>(L8/$L$8)</f>
        <v>1</v>
      </c>
      <c r="N8" s="174">
        <f>SUM(N9:N59)</f>
        <v>3353722</v>
      </c>
      <c r="O8" s="174">
        <f>SUM(O9:O59)</f>
        <v>139969</v>
      </c>
      <c r="P8" s="174">
        <f aca="true" t="shared" si="2" ref="P8:P59">O8+N8</f>
        <v>3493691</v>
      </c>
      <c r="Q8" s="173">
        <f>(L8/P8-1)</f>
        <v>0.09354175855849878</v>
      </c>
    </row>
    <row r="9" spans="1:17" s="171" customFormat="1" ht="18" customHeight="1" thickTop="1">
      <c r="A9" s="657" t="s">
        <v>216</v>
      </c>
      <c r="B9" s="658">
        <v>226096</v>
      </c>
      <c r="C9" s="659">
        <v>56</v>
      </c>
      <c r="D9" s="659">
        <f aca="true" t="shared" si="3" ref="D9:D59">C9+B9</f>
        <v>226152</v>
      </c>
      <c r="E9" s="660">
        <f>D9/$D$8</f>
        <v>0.12560455160432502</v>
      </c>
      <c r="F9" s="661">
        <v>207877</v>
      </c>
      <c r="G9" s="659">
        <v>27</v>
      </c>
      <c r="H9" s="659">
        <f t="shared" si="0"/>
        <v>207904</v>
      </c>
      <c r="I9" s="662">
        <f>(D9/H9-1)</f>
        <v>0.0877712790518701</v>
      </c>
      <c r="J9" s="661">
        <v>446155</v>
      </c>
      <c r="K9" s="659">
        <v>823</v>
      </c>
      <c r="L9" s="659">
        <f t="shared" si="1"/>
        <v>446978</v>
      </c>
      <c r="M9" s="662">
        <f>(L9/$L$8)</f>
        <v>0.11699472607883216</v>
      </c>
      <c r="N9" s="661">
        <v>425825</v>
      </c>
      <c r="O9" s="659">
        <v>65</v>
      </c>
      <c r="P9" s="659">
        <f t="shared" si="2"/>
        <v>425890</v>
      </c>
      <c r="Q9" s="663">
        <f>(L9/P9-1)</f>
        <v>0.049515133015567425</v>
      </c>
    </row>
    <row r="10" spans="1:17" s="171" customFormat="1" ht="18" customHeight="1">
      <c r="A10" s="664" t="s">
        <v>217</v>
      </c>
      <c r="B10" s="665">
        <v>174510</v>
      </c>
      <c r="C10" s="666">
        <v>384</v>
      </c>
      <c r="D10" s="666">
        <f t="shared" si="3"/>
        <v>174894</v>
      </c>
      <c r="E10" s="667">
        <f>D10/$D$8</f>
        <v>0.09713591941829751</v>
      </c>
      <c r="F10" s="668">
        <v>162015</v>
      </c>
      <c r="G10" s="666">
        <v>98</v>
      </c>
      <c r="H10" s="666">
        <f t="shared" si="0"/>
        <v>162113</v>
      </c>
      <c r="I10" s="669">
        <f>(D10/H10-1)</f>
        <v>0.07884006834738733</v>
      </c>
      <c r="J10" s="668">
        <v>345287</v>
      </c>
      <c r="K10" s="666">
        <v>506</v>
      </c>
      <c r="L10" s="666">
        <f t="shared" si="1"/>
        <v>345793</v>
      </c>
      <c r="M10" s="669">
        <f>(L10/$L$8)</f>
        <v>0.09050995197745215</v>
      </c>
      <c r="N10" s="668">
        <v>333257</v>
      </c>
      <c r="O10" s="666">
        <v>416</v>
      </c>
      <c r="P10" s="666">
        <f t="shared" si="2"/>
        <v>333673</v>
      </c>
      <c r="Q10" s="670">
        <f>(L10/P10-1)</f>
        <v>0.03632298687637303</v>
      </c>
    </row>
    <row r="11" spans="1:17" s="171" customFormat="1" ht="18" customHeight="1">
      <c r="A11" s="664" t="s">
        <v>218</v>
      </c>
      <c r="B11" s="665">
        <v>160501</v>
      </c>
      <c r="C11" s="666">
        <v>28</v>
      </c>
      <c r="D11" s="666">
        <f t="shared" si="3"/>
        <v>160529</v>
      </c>
      <c r="E11" s="667">
        <f>D11/$D$8</f>
        <v>0.08915761551739843</v>
      </c>
      <c r="F11" s="668">
        <v>135077</v>
      </c>
      <c r="G11" s="666">
        <v>333</v>
      </c>
      <c r="H11" s="666">
        <f t="shared" si="0"/>
        <v>135410</v>
      </c>
      <c r="I11" s="669">
        <f>(D11/H11-1)</f>
        <v>0.18550328631563406</v>
      </c>
      <c r="J11" s="668">
        <v>372707</v>
      </c>
      <c r="K11" s="666">
        <v>639</v>
      </c>
      <c r="L11" s="666">
        <f t="shared" si="1"/>
        <v>373346</v>
      </c>
      <c r="M11" s="669">
        <f>(L11/$L$8)</f>
        <v>0.09772184090185125</v>
      </c>
      <c r="N11" s="668">
        <v>305828</v>
      </c>
      <c r="O11" s="666">
        <v>388</v>
      </c>
      <c r="P11" s="666">
        <f t="shared" si="2"/>
        <v>306216</v>
      </c>
      <c r="Q11" s="670">
        <f>(L11/P11-1)</f>
        <v>0.21922433837552568</v>
      </c>
    </row>
    <row r="12" spans="1:17" s="171" customFormat="1" ht="18" customHeight="1">
      <c r="A12" s="664" t="s">
        <v>219</v>
      </c>
      <c r="B12" s="665">
        <v>119905</v>
      </c>
      <c r="C12" s="666">
        <v>1626</v>
      </c>
      <c r="D12" s="666">
        <f t="shared" si="3"/>
        <v>121531</v>
      </c>
      <c r="E12" s="667">
        <f>D12/$D$8</f>
        <v>0.06749817273791618</v>
      </c>
      <c r="F12" s="668">
        <v>106816</v>
      </c>
      <c r="G12" s="666">
        <v>2312</v>
      </c>
      <c r="H12" s="666">
        <f>G12+F12</f>
        <v>109128</v>
      </c>
      <c r="I12" s="669">
        <f>(D12/H12-1)</f>
        <v>0.11365552378857857</v>
      </c>
      <c r="J12" s="668">
        <v>259856</v>
      </c>
      <c r="K12" s="666">
        <v>2976</v>
      </c>
      <c r="L12" s="666">
        <f>K12+J12</f>
        <v>262832</v>
      </c>
      <c r="M12" s="669">
        <f>(L12/$L$8)</f>
        <v>0.06879523789705894</v>
      </c>
      <c r="N12" s="668">
        <v>231320</v>
      </c>
      <c r="O12" s="666">
        <v>2527</v>
      </c>
      <c r="P12" s="666">
        <f>O12+N12</f>
        <v>233847</v>
      </c>
      <c r="Q12" s="670">
        <f>(L12/P12-1)</f>
        <v>0.12394856465979887</v>
      </c>
    </row>
    <row r="13" spans="1:17" s="171" customFormat="1" ht="18" customHeight="1">
      <c r="A13" s="664" t="s">
        <v>220</v>
      </c>
      <c r="B13" s="665">
        <v>76975</v>
      </c>
      <c r="C13" s="666">
        <v>329</v>
      </c>
      <c r="D13" s="666">
        <f t="shared" si="3"/>
        <v>77304</v>
      </c>
      <c r="E13" s="667">
        <f aca="true" t="shared" si="4" ref="E13:E21">D13/$D$8</f>
        <v>0.042934549582673336</v>
      </c>
      <c r="F13" s="668">
        <v>77259</v>
      </c>
      <c r="G13" s="666">
        <v>316</v>
      </c>
      <c r="H13" s="666">
        <f aca="true" t="shared" si="5" ref="H13:H21">G13+F13</f>
        <v>77575</v>
      </c>
      <c r="I13" s="669">
        <f aca="true" t="shared" si="6" ref="I13:I21">(D13/H13-1)</f>
        <v>-0.0034933934901707486</v>
      </c>
      <c r="J13" s="668">
        <v>155923</v>
      </c>
      <c r="K13" s="666">
        <v>909</v>
      </c>
      <c r="L13" s="666">
        <f aca="true" t="shared" si="7" ref="L13:L21">K13+J13</f>
        <v>156832</v>
      </c>
      <c r="M13" s="669">
        <f aca="true" t="shared" si="8" ref="M13:M21">(L13/$L$8)</f>
        <v>0.0410501565634</v>
      </c>
      <c r="N13" s="668">
        <v>161171</v>
      </c>
      <c r="O13" s="666">
        <v>444</v>
      </c>
      <c r="P13" s="666">
        <f aca="true" t="shared" si="9" ref="P13:P21">O13+N13</f>
        <v>161615</v>
      </c>
      <c r="Q13" s="670">
        <f aca="true" t="shared" si="10" ref="Q13:Q21">(L13/P13-1)</f>
        <v>-0.02959502521424373</v>
      </c>
    </row>
    <row r="14" spans="1:17" s="171" customFormat="1" ht="18" customHeight="1">
      <c r="A14" s="664" t="s">
        <v>221</v>
      </c>
      <c r="B14" s="665">
        <v>59061</v>
      </c>
      <c r="C14" s="666">
        <v>15441</v>
      </c>
      <c r="D14" s="666">
        <f t="shared" si="3"/>
        <v>74502</v>
      </c>
      <c r="E14" s="667">
        <f t="shared" si="4"/>
        <v>0.04137832211798004</v>
      </c>
      <c r="F14" s="668">
        <v>50887</v>
      </c>
      <c r="G14" s="666">
        <v>12355</v>
      </c>
      <c r="H14" s="666">
        <f t="shared" si="5"/>
        <v>63242</v>
      </c>
      <c r="I14" s="669">
        <f t="shared" si="6"/>
        <v>0.17804623509692918</v>
      </c>
      <c r="J14" s="668">
        <v>134776</v>
      </c>
      <c r="K14" s="666">
        <v>32604</v>
      </c>
      <c r="L14" s="666">
        <f t="shared" si="7"/>
        <v>167380</v>
      </c>
      <c r="M14" s="669">
        <f t="shared" si="8"/>
        <v>0.04381105390214938</v>
      </c>
      <c r="N14" s="668">
        <v>113932</v>
      </c>
      <c r="O14" s="666">
        <v>26067</v>
      </c>
      <c r="P14" s="666">
        <f t="shared" si="9"/>
        <v>139999</v>
      </c>
      <c r="Q14" s="670">
        <f t="shared" si="10"/>
        <v>0.1955799684283459</v>
      </c>
    </row>
    <row r="15" spans="1:17" s="171" customFormat="1" ht="18" customHeight="1">
      <c r="A15" s="664" t="s">
        <v>222</v>
      </c>
      <c r="B15" s="665">
        <v>72683</v>
      </c>
      <c r="C15" s="666">
        <v>50</v>
      </c>
      <c r="D15" s="666">
        <f t="shared" si="3"/>
        <v>72733</v>
      </c>
      <c r="E15" s="667">
        <f t="shared" si="4"/>
        <v>0.040395821623675096</v>
      </c>
      <c r="F15" s="668">
        <v>69266</v>
      </c>
      <c r="G15" s="666">
        <v>14</v>
      </c>
      <c r="H15" s="666">
        <f t="shared" si="5"/>
        <v>69280</v>
      </c>
      <c r="I15" s="669">
        <f t="shared" si="6"/>
        <v>0.049841224018475794</v>
      </c>
      <c r="J15" s="668">
        <v>175663</v>
      </c>
      <c r="K15" s="666">
        <v>312</v>
      </c>
      <c r="L15" s="666">
        <f t="shared" si="7"/>
        <v>175975</v>
      </c>
      <c r="M15" s="669">
        <f t="shared" si="8"/>
        <v>0.04606076120462861</v>
      </c>
      <c r="N15" s="668">
        <v>166584</v>
      </c>
      <c r="O15" s="666">
        <v>29</v>
      </c>
      <c r="P15" s="666">
        <f t="shared" si="9"/>
        <v>166613</v>
      </c>
      <c r="Q15" s="670">
        <f t="shared" si="10"/>
        <v>0.05619009321001367</v>
      </c>
    </row>
    <row r="16" spans="1:17" s="171" customFormat="1" ht="18" customHeight="1">
      <c r="A16" s="664" t="s">
        <v>223</v>
      </c>
      <c r="B16" s="665">
        <v>66639</v>
      </c>
      <c r="C16" s="666">
        <v>565</v>
      </c>
      <c r="D16" s="666">
        <f t="shared" si="3"/>
        <v>67204</v>
      </c>
      <c r="E16" s="667">
        <f t="shared" si="4"/>
        <v>0.0373250216050137</v>
      </c>
      <c r="F16" s="668">
        <v>59331</v>
      </c>
      <c r="G16" s="666">
        <v>45</v>
      </c>
      <c r="H16" s="666">
        <f t="shared" si="5"/>
        <v>59376</v>
      </c>
      <c r="I16" s="669">
        <f t="shared" si="6"/>
        <v>0.1318377795742387</v>
      </c>
      <c r="J16" s="668">
        <v>135553</v>
      </c>
      <c r="K16" s="666">
        <v>1628</v>
      </c>
      <c r="L16" s="666">
        <f t="shared" si="7"/>
        <v>137181</v>
      </c>
      <c r="M16" s="669">
        <f t="shared" si="8"/>
        <v>0.035906584928610076</v>
      </c>
      <c r="N16" s="668">
        <v>129517</v>
      </c>
      <c r="O16" s="666">
        <v>217</v>
      </c>
      <c r="P16" s="666">
        <f t="shared" si="9"/>
        <v>129734</v>
      </c>
      <c r="Q16" s="670">
        <f t="shared" si="10"/>
        <v>0.05740206884856702</v>
      </c>
    </row>
    <row r="17" spans="1:17" s="171" customFormat="1" ht="18" customHeight="1">
      <c r="A17" s="664" t="s">
        <v>224</v>
      </c>
      <c r="B17" s="665">
        <v>50114</v>
      </c>
      <c r="C17" s="666">
        <v>6</v>
      </c>
      <c r="D17" s="666">
        <f t="shared" si="3"/>
        <v>50120</v>
      </c>
      <c r="E17" s="667">
        <f t="shared" si="4"/>
        <v>0.02783658834062387</v>
      </c>
      <c r="F17" s="668">
        <v>36693</v>
      </c>
      <c r="G17" s="666">
        <v>1</v>
      </c>
      <c r="H17" s="666">
        <f t="shared" si="5"/>
        <v>36694</v>
      </c>
      <c r="I17" s="669">
        <f t="shared" si="6"/>
        <v>0.36589088134299885</v>
      </c>
      <c r="J17" s="668">
        <v>113539</v>
      </c>
      <c r="K17" s="666">
        <v>36</v>
      </c>
      <c r="L17" s="666">
        <f t="shared" si="7"/>
        <v>113575</v>
      </c>
      <c r="M17" s="669">
        <f t="shared" si="8"/>
        <v>0.02972780766481429</v>
      </c>
      <c r="N17" s="668">
        <v>86230</v>
      </c>
      <c r="O17" s="666">
        <v>1</v>
      </c>
      <c r="P17" s="666">
        <f t="shared" si="9"/>
        <v>86231</v>
      </c>
      <c r="Q17" s="670">
        <f t="shared" si="10"/>
        <v>0.3171017383539563</v>
      </c>
    </row>
    <row r="18" spans="1:17" s="171" customFormat="1" ht="18" customHeight="1">
      <c r="A18" s="664" t="s">
        <v>225</v>
      </c>
      <c r="B18" s="665">
        <v>47209</v>
      </c>
      <c r="C18" s="666">
        <v>7</v>
      </c>
      <c r="D18" s="666">
        <f t="shared" si="3"/>
        <v>47216</v>
      </c>
      <c r="E18" s="667">
        <f t="shared" si="4"/>
        <v>0.026223710197344305</v>
      </c>
      <c r="F18" s="668">
        <v>47882</v>
      </c>
      <c r="G18" s="666">
        <v>7</v>
      </c>
      <c r="H18" s="666">
        <f t="shared" si="5"/>
        <v>47889</v>
      </c>
      <c r="I18" s="669">
        <f t="shared" si="6"/>
        <v>-0.014053331662803537</v>
      </c>
      <c r="J18" s="668">
        <v>105676</v>
      </c>
      <c r="K18" s="666">
        <v>108</v>
      </c>
      <c r="L18" s="666">
        <f t="shared" si="7"/>
        <v>105784</v>
      </c>
      <c r="M18" s="669">
        <f t="shared" si="8"/>
        <v>0.027688544186790356</v>
      </c>
      <c r="N18" s="668">
        <v>112900</v>
      </c>
      <c r="O18" s="666">
        <v>27</v>
      </c>
      <c r="P18" s="666">
        <f t="shared" si="9"/>
        <v>112927</v>
      </c>
      <c r="Q18" s="670">
        <f t="shared" si="10"/>
        <v>-0.0632532521009147</v>
      </c>
    </row>
    <row r="19" spans="1:17" s="171" customFormat="1" ht="18" customHeight="1">
      <c r="A19" s="664" t="s">
        <v>226</v>
      </c>
      <c r="B19" s="665">
        <v>44059</v>
      </c>
      <c r="C19" s="666">
        <v>13</v>
      </c>
      <c r="D19" s="666">
        <f t="shared" si="3"/>
        <v>44072</v>
      </c>
      <c r="E19" s="667">
        <f t="shared" si="4"/>
        <v>0.024477536339744116</v>
      </c>
      <c r="F19" s="668">
        <v>35305</v>
      </c>
      <c r="G19" s="666">
        <v>9</v>
      </c>
      <c r="H19" s="666">
        <f t="shared" si="5"/>
        <v>35314</v>
      </c>
      <c r="I19" s="669">
        <f t="shared" si="6"/>
        <v>0.24800362462479475</v>
      </c>
      <c r="J19" s="668">
        <v>90576</v>
      </c>
      <c r="K19" s="666">
        <v>26</v>
      </c>
      <c r="L19" s="666">
        <f t="shared" si="7"/>
        <v>90602</v>
      </c>
      <c r="M19" s="669">
        <f t="shared" si="8"/>
        <v>0.02371471565086951</v>
      </c>
      <c r="N19" s="668">
        <v>72435</v>
      </c>
      <c r="O19" s="666">
        <v>11</v>
      </c>
      <c r="P19" s="666">
        <f t="shared" si="9"/>
        <v>72446</v>
      </c>
      <c r="Q19" s="670">
        <f t="shared" si="10"/>
        <v>0.2506142506142506</v>
      </c>
    </row>
    <row r="20" spans="1:17" s="171" customFormat="1" ht="18" customHeight="1">
      <c r="A20" s="664" t="s">
        <v>227</v>
      </c>
      <c r="B20" s="665">
        <v>40047</v>
      </c>
      <c r="C20" s="666">
        <v>0</v>
      </c>
      <c r="D20" s="666">
        <f t="shared" si="3"/>
        <v>40047</v>
      </c>
      <c r="E20" s="667">
        <f t="shared" si="4"/>
        <v>0.0222420561308253</v>
      </c>
      <c r="F20" s="668">
        <v>36402</v>
      </c>
      <c r="G20" s="666">
        <v>9</v>
      </c>
      <c r="H20" s="666">
        <f t="shared" si="5"/>
        <v>36411</v>
      </c>
      <c r="I20" s="669">
        <f t="shared" si="6"/>
        <v>0.0998599324379994</v>
      </c>
      <c r="J20" s="668">
        <v>91083</v>
      </c>
      <c r="K20" s="666">
        <v>2</v>
      </c>
      <c r="L20" s="666">
        <f t="shared" si="7"/>
        <v>91085</v>
      </c>
      <c r="M20" s="669">
        <f t="shared" si="8"/>
        <v>0.02384113899317288</v>
      </c>
      <c r="N20" s="668">
        <v>83536</v>
      </c>
      <c r="O20" s="666">
        <v>111</v>
      </c>
      <c r="P20" s="666">
        <f t="shared" si="9"/>
        <v>83647</v>
      </c>
      <c r="Q20" s="670">
        <f t="shared" si="10"/>
        <v>0.08892130022594946</v>
      </c>
    </row>
    <row r="21" spans="1:17" s="171" customFormat="1" ht="18" customHeight="1">
      <c r="A21" s="664" t="s">
        <v>228</v>
      </c>
      <c r="B21" s="665">
        <v>31082</v>
      </c>
      <c r="C21" s="666">
        <v>11</v>
      </c>
      <c r="D21" s="666">
        <f t="shared" si="3"/>
        <v>31093</v>
      </c>
      <c r="E21" s="667">
        <f t="shared" si="4"/>
        <v>0.01726901518904665</v>
      </c>
      <c r="F21" s="668">
        <v>24665</v>
      </c>
      <c r="G21" s="666">
        <v>38</v>
      </c>
      <c r="H21" s="666">
        <f t="shared" si="5"/>
        <v>24703</v>
      </c>
      <c r="I21" s="669">
        <f t="shared" si="6"/>
        <v>0.2586730356636846</v>
      </c>
      <c r="J21" s="668">
        <v>64554</v>
      </c>
      <c r="K21" s="666">
        <v>41</v>
      </c>
      <c r="L21" s="666">
        <f t="shared" si="7"/>
        <v>64595</v>
      </c>
      <c r="M21" s="669">
        <f t="shared" si="8"/>
        <v>0.016907486120261318</v>
      </c>
      <c r="N21" s="668">
        <v>55449</v>
      </c>
      <c r="O21" s="666">
        <v>38</v>
      </c>
      <c r="P21" s="666">
        <f t="shared" si="9"/>
        <v>55487</v>
      </c>
      <c r="Q21" s="670">
        <f t="shared" si="10"/>
        <v>0.16414655685115442</v>
      </c>
    </row>
    <row r="22" spans="1:17" s="171" customFormat="1" ht="18" customHeight="1">
      <c r="A22" s="664" t="s">
        <v>229</v>
      </c>
      <c r="B22" s="665">
        <v>26281</v>
      </c>
      <c r="C22" s="666">
        <v>3748</v>
      </c>
      <c r="D22" s="666">
        <f t="shared" si="3"/>
        <v>30029</v>
      </c>
      <c r="E22" s="667">
        <f>D22/$D$8</f>
        <v>0.016678070855558544</v>
      </c>
      <c r="F22" s="668">
        <v>15952</v>
      </c>
      <c r="G22" s="666">
        <v>1915</v>
      </c>
      <c r="H22" s="666">
        <f>G22+F22</f>
        <v>17867</v>
      </c>
      <c r="I22" s="669">
        <f>(D22/H22-1)</f>
        <v>0.6806962556668719</v>
      </c>
      <c r="J22" s="668">
        <v>55155</v>
      </c>
      <c r="K22" s="666">
        <v>9080</v>
      </c>
      <c r="L22" s="666">
        <f>K22+J22</f>
        <v>64235</v>
      </c>
      <c r="M22" s="669">
        <f>(L22/$L$8)</f>
        <v>0.016813257542147002</v>
      </c>
      <c r="N22" s="668">
        <v>32840</v>
      </c>
      <c r="O22" s="666">
        <v>5924</v>
      </c>
      <c r="P22" s="666">
        <f>O22+N22</f>
        <v>38764</v>
      </c>
      <c r="Q22" s="670">
        <f>(L22/P22-1)</f>
        <v>0.6570787328449077</v>
      </c>
    </row>
    <row r="23" spans="1:17" s="171" customFormat="1" ht="18" customHeight="1">
      <c r="A23" s="664" t="s">
        <v>230</v>
      </c>
      <c r="B23" s="665">
        <v>25285</v>
      </c>
      <c r="C23" s="666">
        <v>625</v>
      </c>
      <c r="D23" s="666">
        <f t="shared" si="3"/>
        <v>25910</v>
      </c>
      <c r="E23" s="667">
        <f>D23/$D$8</f>
        <v>0.014390383158530815</v>
      </c>
      <c r="F23" s="668">
        <v>21611</v>
      </c>
      <c r="G23" s="666">
        <v>1177</v>
      </c>
      <c r="H23" s="666">
        <f>G23+F23</f>
        <v>22788</v>
      </c>
      <c r="I23" s="669">
        <f>(D23/H23-1)</f>
        <v>0.13700193084079348</v>
      </c>
      <c r="J23" s="668">
        <v>49261</v>
      </c>
      <c r="K23" s="666">
        <v>1309</v>
      </c>
      <c r="L23" s="666">
        <f>K23+J23</f>
        <v>50570</v>
      </c>
      <c r="M23" s="669">
        <f>(L23/$L$8)</f>
        <v>0.013236497764557858</v>
      </c>
      <c r="N23" s="668">
        <v>44284</v>
      </c>
      <c r="O23" s="666">
        <v>2005</v>
      </c>
      <c r="P23" s="666">
        <f>O23+N23</f>
        <v>46289</v>
      </c>
      <c r="Q23" s="670">
        <f>(L23/P23-1)</f>
        <v>0.0924841755060597</v>
      </c>
    </row>
    <row r="24" spans="1:17" s="171" customFormat="1" ht="18" customHeight="1">
      <c r="A24" s="664" t="s">
        <v>231</v>
      </c>
      <c r="B24" s="665">
        <v>25235</v>
      </c>
      <c r="C24" s="666">
        <v>0</v>
      </c>
      <c r="D24" s="666">
        <f t="shared" si="3"/>
        <v>25235</v>
      </c>
      <c r="E24" s="667">
        <f>D24/$D$8</f>
        <v>0.014015488962004056</v>
      </c>
      <c r="F24" s="668">
        <v>21981</v>
      </c>
      <c r="G24" s="666"/>
      <c r="H24" s="666">
        <f>G24+F24</f>
        <v>21981</v>
      </c>
      <c r="I24" s="669">
        <f>(D24/H24-1)</f>
        <v>0.14803694099449527</v>
      </c>
      <c r="J24" s="668">
        <v>50669</v>
      </c>
      <c r="K24" s="666"/>
      <c r="L24" s="666">
        <f>K24+J24</f>
        <v>50669</v>
      </c>
      <c r="M24" s="669">
        <f>(L24/$L$8)</f>
        <v>0.013262410623539294</v>
      </c>
      <c r="N24" s="668">
        <v>44875</v>
      </c>
      <c r="O24" s="666">
        <v>39</v>
      </c>
      <c r="P24" s="666">
        <f>O24+N24</f>
        <v>44914</v>
      </c>
      <c r="Q24" s="670">
        <f>(L24/P24-1)</f>
        <v>0.12813376675424148</v>
      </c>
    </row>
    <row r="25" spans="1:17" s="171" customFormat="1" ht="18" customHeight="1">
      <c r="A25" s="664" t="s">
        <v>232</v>
      </c>
      <c r="B25" s="665">
        <v>22994</v>
      </c>
      <c r="C25" s="666">
        <v>16</v>
      </c>
      <c r="D25" s="666">
        <f t="shared" si="3"/>
        <v>23010</v>
      </c>
      <c r="E25" s="667">
        <f aca="true" t="shared" si="11" ref="E25:E38">D25/$D$8</f>
        <v>0.012779726610489928</v>
      </c>
      <c r="F25" s="668">
        <v>20846</v>
      </c>
      <c r="G25" s="666">
        <v>4</v>
      </c>
      <c r="H25" s="666">
        <f t="shared" si="0"/>
        <v>20850</v>
      </c>
      <c r="I25" s="669">
        <f aca="true" t="shared" si="12" ref="I25:I38">(D25/H25-1)</f>
        <v>0.10359712230215834</v>
      </c>
      <c r="J25" s="668">
        <v>51041</v>
      </c>
      <c r="K25" s="666">
        <v>237</v>
      </c>
      <c r="L25" s="666">
        <f t="shared" si="1"/>
        <v>51278</v>
      </c>
      <c r="M25" s="669">
        <f aca="true" t="shared" si="13" ref="M25:M38">(L25/$L$8)</f>
        <v>0.013421813968182674</v>
      </c>
      <c r="N25" s="668">
        <v>47582</v>
      </c>
      <c r="O25" s="666">
        <v>4</v>
      </c>
      <c r="P25" s="666">
        <f t="shared" si="2"/>
        <v>47586</v>
      </c>
      <c r="Q25" s="670">
        <f aca="true" t="shared" si="14" ref="Q25:Q38">(L25/P25-1)</f>
        <v>0.07758584457613593</v>
      </c>
    </row>
    <row r="26" spans="1:17" s="171" customFormat="1" ht="18" customHeight="1">
      <c r="A26" s="664" t="s">
        <v>233</v>
      </c>
      <c r="B26" s="665">
        <v>18375</v>
      </c>
      <c r="C26" s="666">
        <v>4395</v>
      </c>
      <c r="D26" s="666">
        <f t="shared" si="3"/>
        <v>22770</v>
      </c>
      <c r="E26" s="667">
        <f t="shared" si="11"/>
        <v>0.012646430896169304</v>
      </c>
      <c r="F26" s="668">
        <v>9741</v>
      </c>
      <c r="G26" s="666">
        <v>4705</v>
      </c>
      <c r="H26" s="666">
        <f>G26+F26</f>
        <v>14446</v>
      </c>
      <c r="I26" s="669">
        <f t="shared" si="12"/>
        <v>0.5762148691679359</v>
      </c>
      <c r="J26" s="668">
        <v>38424</v>
      </c>
      <c r="K26" s="666">
        <v>10602</v>
      </c>
      <c r="L26" s="666">
        <f>K26+J26</f>
        <v>49026</v>
      </c>
      <c r="M26" s="669">
        <f t="shared" si="13"/>
        <v>0.01283236186286758</v>
      </c>
      <c r="N26" s="668">
        <v>28344</v>
      </c>
      <c r="O26" s="666">
        <v>10601</v>
      </c>
      <c r="P26" s="666">
        <f>O26+N26</f>
        <v>38945</v>
      </c>
      <c r="Q26" s="670">
        <f t="shared" si="14"/>
        <v>0.2588522275003209</v>
      </c>
    </row>
    <row r="27" spans="1:17" s="171" customFormat="1" ht="18" customHeight="1">
      <c r="A27" s="664" t="s">
        <v>234</v>
      </c>
      <c r="B27" s="665">
        <v>20580</v>
      </c>
      <c r="C27" s="666">
        <v>131</v>
      </c>
      <c r="D27" s="666">
        <f t="shared" si="3"/>
        <v>20711</v>
      </c>
      <c r="E27" s="667">
        <f t="shared" si="11"/>
        <v>0.011502864747060275</v>
      </c>
      <c r="F27" s="668">
        <v>19215</v>
      </c>
      <c r="G27" s="666">
        <v>43</v>
      </c>
      <c r="H27" s="666">
        <f>G27+F27</f>
        <v>19258</v>
      </c>
      <c r="I27" s="669">
        <f t="shared" si="12"/>
        <v>0.07544916398379886</v>
      </c>
      <c r="J27" s="668">
        <v>45038</v>
      </c>
      <c r="K27" s="666">
        <v>131</v>
      </c>
      <c r="L27" s="666">
        <f>K27+J27</f>
        <v>45169</v>
      </c>
      <c r="M27" s="669">
        <f t="shared" si="13"/>
        <v>0.011822807346792839</v>
      </c>
      <c r="N27" s="668">
        <v>41317</v>
      </c>
      <c r="O27" s="666">
        <v>68</v>
      </c>
      <c r="P27" s="666">
        <f>O27+N27</f>
        <v>41385</v>
      </c>
      <c r="Q27" s="670">
        <f t="shared" si="14"/>
        <v>0.09143409447867579</v>
      </c>
    </row>
    <row r="28" spans="1:17" s="171" customFormat="1" ht="18" customHeight="1">
      <c r="A28" s="664" t="s">
        <v>235</v>
      </c>
      <c r="B28" s="665">
        <v>18152</v>
      </c>
      <c r="C28" s="666">
        <v>2</v>
      </c>
      <c r="D28" s="666">
        <f t="shared" si="3"/>
        <v>18154</v>
      </c>
      <c r="E28" s="667">
        <f t="shared" si="11"/>
        <v>0.010082709990735949</v>
      </c>
      <c r="F28" s="668">
        <v>16363</v>
      </c>
      <c r="G28" s="666"/>
      <c r="H28" s="666">
        <f>G28+F28</f>
        <v>16363</v>
      </c>
      <c r="I28" s="669">
        <f t="shared" si="12"/>
        <v>0.10945425655442165</v>
      </c>
      <c r="J28" s="668">
        <v>43736</v>
      </c>
      <c r="K28" s="666">
        <v>547</v>
      </c>
      <c r="L28" s="666">
        <f>K28+J28</f>
        <v>44283</v>
      </c>
      <c r="M28" s="669">
        <f t="shared" si="13"/>
        <v>0.0115909003462115</v>
      </c>
      <c r="N28" s="668">
        <v>36281</v>
      </c>
      <c r="O28" s="666"/>
      <c r="P28" s="666">
        <f>O28+N28</f>
        <v>36281</v>
      </c>
      <c r="Q28" s="670">
        <f t="shared" si="14"/>
        <v>0.22055621399630665</v>
      </c>
    </row>
    <row r="29" spans="1:17" s="171" customFormat="1" ht="18" customHeight="1">
      <c r="A29" s="664" t="s">
        <v>236</v>
      </c>
      <c r="B29" s="665">
        <v>17141</v>
      </c>
      <c r="C29" s="666">
        <v>105</v>
      </c>
      <c r="D29" s="666">
        <f t="shared" si="3"/>
        <v>17246</v>
      </c>
      <c r="E29" s="667">
        <f t="shared" si="11"/>
        <v>0.00957840787155625</v>
      </c>
      <c r="F29" s="668">
        <v>15976</v>
      </c>
      <c r="G29" s="666">
        <v>137</v>
      </c>
      <c r="H29" s="666">
        <f t="shared" si="0"/>
        <v>16113</v>
      </c>
      <c r="I29" s="669">
        <f t="shared" si="12"/>
        <v>0.07031589399863458</v>
      </c>
      <c r="J29" s="668">
        <v>38048</v>
      </c>
      <c r="K29" s="666">
        <v>235</v>
      </c>
      <c r="L29" s="666">
        <f t="shared" si="1"/>
        <v>38283</v>
      </c>
      <c r="M29" s="669">
        <f t="shared" si="13"/>
        <v>0.010020424044306277</v>
      </c>
      <c r="N29" s="668">
        <v>38269</v>
      </c>
      <c r="O29" s="666">
        <v>321</v>
      </c>
      <c r="P29" s="666">
        <f t="shared" si="2"/>
        <v>38590</v>
      </c>
      <c r="Q29" s="670">
        <f t="shared" si="14"/>
        <v>-0.00795542886758227</v>
      </c>
    </row>
    <row r="30" spans="1:17" s="171" customFormat="1" ht="18" customHeight="1">
      <c r="A30" s="664" t="s">
        <v>237</v>
      </c>
      <c r="B30" s="665">
        <v>16825</v>
      </c>
      <c r="C30" s="666">
        <v>286</v>
      </c>
      <c r="D30" s="666">
        <f t="shared" si="3"/>
        <v>17111</v>
      </c>
      <c r="E30" s="667">
        <f t="shared" si="11"/>
        <v>0.009503429032250899</v>
      </c>
      <c r="F30" s="668">
        <v>15834</v>
      </c>
      <c r="G30" s="666">
        <v>439</v>
      </c>
      <c r="H30" s="666">
        <f>G30+F30</f>
        <v>16273</v>
      </c>
      <c r="I30" s="669">
        <f t="shared" si="12"/>
        <v>0.05149634363669886</v>
      </c>
      <c r="J30" s="668">
        <v>31790</v>
      </c>
      <c r="K30" s="666">
        <v>533</v>
      </c>
      <c r="L30" s="666">
        <f>K30+J30</f>
        <v>32323</v>
      </c>
      <c r="M30" s="669">
        <f t="shared" si="13"/>
        <v>0.008460417584413755</v>
      </c>
      <c r="N30" s="668">
        <v>30387</v>
      </c>
      <c r="O30" s="666">
        <v>866</v>
      </c>
      <c r="P30" s="666">
        <f>O30+N30</f>
        <v>31253</v>
      </c>
      <c r="Q30" s="670">
        <f t="shared" si="14"/>
        <v>0.034236713275525466</v>
      </c>
    </row>
    <row r="31" spans="1:17" s="171" customFormat="1" ht="18" customHeight="1">
      <c r="A31" s="664" t="s">
        <v>238</v>
      </c>
      <c r="B31" s="665">
        <v>15797</v>
      </c>
      <c r="C31" s="666">
        <v>5</v>
      </c>
      <c r="D31" s="666">
        <f t="shared" si="3"/>
        <v>15802</v>
      </c>
      <c r="E31" s="667">
        <f t="shared" si="11"/>
        <v>0.008776411990393822</v>
      </c>
      <c r="F31" s="668">
        <v>15495</v>
      </c>
      <c r="G31" s="666">
        <v>111</v>
      </c>
      <c r="H31" s="666">
        <f>G31+F31</f>
        <v>15606</v>
      </c>
      <c r="I31" s="669">
        <f t="shared" si="12"/>
        <v>0.012559272074843086</v>
      </c>
      <c r="J31" s="668">
        <v>29429</v>
      </c>
      <c r="K31" s="666">
        <v>61</v>
      </c>
      <c r="L31" s="666">
        <f>K31+J31</f>
        <v>29490</v>
      </c>
      <c r="M31" s="669">
        <f t="shared" si="13"/>
        <v>0.007718891023864172</v>
      </c>
      <c r="N31" s="668">
        <v>29761</v>
      </c>
      <c r="O31" s="666">
        <v>232</v>
      </c>
      <c r="P31" s="666">
        <f>O31+N31</f>
        <v>29993</v>
      </c>
      <c r="Q31" s="670">
        <f t="shared" si="14"/>
        <v>-0.016770579801953844</v>
      </c>
    </row>
    <row r="32" spans="1:17" s="171" customFormat="1" ht="18" customHeight="1">
      <c r="A32" s="664" t="s">
        <v>239</v>
      </c>
      <c r="B32" s="665">
        <v>15622</v>
      </c>
      <c r="C32" s="666">
        <v>8</v>
      </c>
      <c r="D32" s="666">
        <f t="shared" si="3"/>
        <v>15630</v>
      </c>
      <c r="E32" s="667">
        <f t="shared" si="11"/>
        <v>0.008680883395130708</v>
      </c>
      <c r="F32" s="668">
        <v>11884</v>
      </c>
      <c r="G32" s="666">
        <v>12</v>
      </c>
      <c r="H32" s="666">
        <f>G32+F32</f>
        <v>11896</v>
      </c>
      <c r="I32" s="669">
        <f t="shared" si="12"/>
        <v>0.31388702084734366</v>
      </c>
      <c r="J32" s="668">
        <v>34280</v>
      </c>
      <c r="K32" s="666">
        <v>20</v>
      </c>
      <c r="L32" s="666">
        <f>K32+J32</f>
        <v>34300</v>
      </c>
      <c r="M32" s="669">
        <f t="shared" si="13"/>
        <v>0.008977889525891526</v>
      </c>
      <c r="N32" s="668">
        <v>26966</v>
      </c>
      <c r="O32" s="666">
        <v>12</v>
      </c>
      <c r="P32" s="666">
        <f>O32+N32</f>
        <v>26978</v>
      </c>
      <c r="Q32" s="670">
        <f t="shared" si="14"/>
        <v>0.27140633108458734</v>
      </c>
    </row>
    <row r="33" spans="1:17" s="171" customFormat="1" ht="18" customHeight="1">
      <c r="A33" s="664" t="s">
        <v>240</v>
      </c>
      <c r="B33" s="665">
        <v>15533</v>
      </c>
      <c r="C33" s="666">
        <v>0</v>
      </c>
      <c r="D33" s="666">
        <f t="shared" si="3"/>
        <v>15533</v>
      </c>
      <c r="E33" s="667">
        <f t="shared" si="11"/>
        <v>0.008627009710592787</v>
      </c>
      <c r="F33" s="668">
        <v>12050</v>
      </c>
      <c r="G33" s="666"/>
      <c r="H33" s="666">
        <f>G33+F33</f>
        <v>12050</v>
      </c>
      <c r="I33" s="669">
        <f t="shared" si="12"/>
        <v>0.2890456431535269</v>
      </c>
      <c r="J33" s="668">
        <v>29636</v>
      </c>
      <c r="K33" s="666"/>
      <c r="L33" s="666">
        <f>K33+J33</f>
        <v>29636</v>
      </c>
      <c r="M33" s="669">
        <f t="shared" si="13"/>
        <v>0.007757105947210533</v>
      </c>
      <c r="N33" s="668">
        <v>24972</v>
      </c>
      <c r="O33" s="666">
        <v>12</v>
      </c>
      <c r="P33" s="666">
        <f>O33+N33</f>
        <v>24984</v>
      </c>
      <c r="Q33" s="670">
        <f t="shared" si="14"/>
        <v>0.18619916746717902</v>
      </c>
    </row>
    <row r="34" spans="1:17" s="171" customFormat="1" ht="18" customHeight="1">
      <c r="A34" s="664" t="s">
        <v>241</v>
      </c>
      <c r="B34" s="665">
        <v>14557</v>
      </c>
      <c r="C34" s="666">
        <v>128</v>
      </c>
      <c r="D34" s="666">
        <f t="shared" si="3"/>
        <v>14685</v>
      </c>
      <c r="E34" s="667">
        <f t="shared" si="11"/>
        <v>0.008156031519993246</v>
      </c>
      <c r="F34" s="668">
        <v>12595</v>
      </c>
      <c r="G34" s="666"/>
      <c r="H34" s="666">
        <f>G34+F34</f>
        <v>12595</v>
      </c>
      <c r="I34" s="669">
        <f t="shared" si="12"/>
        <v>0.1659388646288209</v>
      </c>
      <c r="J34" s="668">
        <v>32126</v>
      </c>
      <c r="K34" s="666">
        <v>236</v>
      </c>
      <c r="L34" s="666">
        <f>K34+J34</f>
        <v>32362</v>
      </c>
      <c r="M34" s="669">
        <f t="shared" si="13"/>
        <v>0.00847062568037614</v>
      </c>
      <c r="N34" s="668">
        <v>28946</v>
      </c>
      <c r="O34" s="666">
        <v>10</v>
      </c>
      <c r="P34" s="666">
        <f>O34+N34</f>
        <v>28956</v>
      </c>
      <c r="Q34" s="670">
        <f t="shared" si="14"/>
        <v>0.11762674402541795</v>
      </c>
    </row>
    <row r="35" spans="1:17" s="171" customFormat="1" ht="18" customHeight="1">
      <c r="A35" s="664" t="s">
        <v>242</v>
      </c>
      <c r="B35" s="665">
        <v>10118</v>
      </c>
      <c r="C35" s="666">
        <v>2428</v>
      </c>
      <c r="D35" s="666">
        <f t="shared" si="3"/>
        <v>12546</v>
      </c>
      <c r="E35" s="667">
        <f t="shared" si="11"/>
        <v>0.0069680334661106754</v>
      </c>
      <c r="F35" s="668">
        <v>8521</v>
      </c>
      <c r="G35" s="666">
        <v>1797</v>
      </c>
      <c r="H35" s="666">
        <f t="shared" si="0"/>
        <v>10318</v>
      </c>
      <c r="I35" s="669">
        <f t="shared" si="12"/>
        <v>0.21593332041093238</v>
      </c>
      <c r="J35" s="668">
        <v>23287</v>
      </c>
      <c r="K35" s="666">
        <v>6481</v>
      </c>
      <c r="L35" s="666">
        <f t="shared" si="1"/>
        <v>29768</v>
      </c>
      <c r="M35" s="669">
        <f t="shared" si="13"/>
        <v>0.007791656425852448</v>
      </c>
      <c r="N35" s="668">
        <v>19874</v>
      </c>
      <c r="O35" s="666">
        <v>5689</v>
      </c>
      <c r="P35" s="666">
        <f t="shared" si="2"/>
        <v>25563</v>
      </c>
      <c r="Q35" s="670">
        <f t="shared" si="14"/>
        <v>0.16449555998904675</v>
      </c>
    </row>
    <row r="36" spans="1:17" s="171" customFormat="1" ht="18" customHeight="1">
      <c r="A36" s="664" t="s">
        <v>243</v>
      </c>
      <c r="B36" s="665">
        <v>10789</v>
      </c>
      <c r="C36" s="666">
        <v>13</v>
      </c>
      <c r="D36" s="666">
        <f t="shared" si="3"/>
        <v>10802</v>
      </c>
      <c r="E36" s="667">
        <f t="shared" si="11"/>
        <v>0.005999417942047467</v>
      </c>
      <c r="F36" s="668">
        <v>9232</v>
      </c>
      <c r="G36" s="666">
        <v>6</v>
      </c>
      <c r="H36" s="666">
        <f t="shared" si="0"/>
        <v>9238</v>
      </c>
      <c r="I36" s="669">
        <f t="shared" si="12"/>
        <v>0.1693007144403551</v>
      </c>
      <c r="J36" s="668">
        <v>23168</v>
      </c>
      <c r="K36" s="666">
        <v>45</v>
      </c>
      <c r="L36" s="666">
        <f t="shared" si="1"/>
        <v>23213</v>
      </c>
      <c r="M36" s="669">
        <f t="shared" si="13"/>
        <v>0.0060759110660209914</v>
      </c>
      <c r="N36" s="668">
        <v>20509</v>
      </c>
      <c r="O36" s="666">
        <v>14</v>
      </c>
      <c r="P36" s="666">
        <f t="shared" si="2"/>
        <v>20523</v>
      </c>
      <c r="Q36" s="670">
        <f t="shared" si="14"/>
        <v>0.1310724552940603</v>
      </c>
    </row>
    <row r="37" spans="1:17" s="171" customFormat="1" ht="18" customHeight="1">
      <c r="A37" s="664" t="s">
        <v>244</v>
      </c>
      <c r="B37" s="665">
        <v>10483</v>
      </c>
      <c r="C37" s="666">
        <v>18</v>
      </c>
      <c r="D37" s="666">
        <f t="shared" si="3"/>
        <v>10501</v>
      </c>
      <c r="E37" s="667">
        <f t="shared" si="11"/>
        <v>0.005832242900337016</v>
      </c>
      <c r="F37" s="668">
        <v>11677</v>
      </c>
      <c r="G37" s="666">
        <v>630</v>
      </c>
      <c r="H37" s="666">
        <f t="shared" si="0"/>
        <v>12307</v>
      </c>
      <c r="I37" s="669">
        <f t="shared" si="12"/>
        <v>-0.14674575444868776</v>
      </c>
      <c r="J37" s="668">
        <v>22745</v>
      </c>
      <c r="K37" s="666">
        <v>32</v>
      </c>
      <c r="L37" s="666">
        <f t="shared" si="1"/>
        <v>22777</v>
      </c>
      <c r="M37" s="669">
        <f t="shared" si="13"/>
        <v>0.005961789788082545</v>
      </c>
      <c r="N37" s="668">
        <v>23813</v>
      </c>
      <c r="O37" s="666">
        <v>1250</v>
      </c>
      <c r="P37" s="666">
        <f t="shared" si="2"/>
        <v>25063</v>
      </c>
      <c r="Q37" s="670">
        <f t="shared" si="14"/>
        <v>-0.09121015042093927</v>
      </c>
    </row>
    <row r="38" spans="1:17" s="171" customFormat="1" ht="18" customHeight="1">
      <c r="A38" s="664" t="s">
        <v>245</v>
      </c>
      <c r="B38" s="665">
        <v>10422</v>
      </c>
      <c r="C38" s="666">
        <v>0</v>
      </c>
      <c r="D38" s="666">
        <f t="shared" si="3"/>
        <v>10422</v>
      </c>
      <c r="E38" s="667">
        <f t="shared" si="11"/>
        <v>0.005788366394373143</v>
      </c>
      <c r="F38" s="668">
        <v>5903</v>
      </c>
      <c r="G38" s="666"/>
      <c r="H38" s="666">
        <f t="shared" si="0"/>
        <v>5903</v>
      </c>
      <c r="I38" s="669">
        <f t="shared" si="12"/>
        <v>0.7655429442656276</v>
      </c>
      <c r="J38" s="668">
        <v>22505</v>
      </c>
      <c r="K38" s="666">
        <v>9</v>
      </c>
      <c r="L38" s="666">
        <f t="shared" si="1"/>
        <v>22514</v>
      </c>
      <c r="M38" s="669">
        <f t="shared" si="13"/>
        <v>0.005892950576849033</v>
      </c>
      <c r="N38" s="668">
        <v>12967</v>
      </c>
      <c r="O38" s="666"/>
      <c r="P38" s="666">
        <f t="shared" si="2"/>
        <v>12967</v>
      </c>
      <c r="Q38" s="670">
        <f t="shared" si="14"/>
        <v>0.7362535667463561</v>
      </c>
    </row>
    <row r="39" spans="1:17" s="171" customFormat="1" ht="18" customHeight="1">
      <c r="A39" s="664" t="s">
        <v>246</v>
      </c>
      <c r="B39" s="665">
        <v>9226</v>
      </c>
      <c r="C39" s="666">
        <v>48</v>
      </c>
      <c r="D39" s="666">
        <f t="shared" si="3"/>
        <v>9274</v>
      </c>
      <c r="E39" s="667">
        <f aca="true" t="shared" si="15" ref="E39:E59">D39/$D$8</f>
        <v>0.00515076856087282</v>
      </c>
      <c r="F39" s="668">
        <v>5809</v>
      </c>
      <c r="G39" s="666"/>
      <c r="H39" s="666">
        <f t="shared" si="0"/>
        <v>5809</v>
      </c>
      <c r="I39" s="669">
        <f aca="true" t="shared" si="16" ref="I39:I59">(D39/H39-1)</f>
        <v>0.5964882079531761</v>
      </c>
      <c r="J39" s="668">
        <v>17688</v>
      </c>
      <c r="K39" s="666">
        <v>52</v>
      </c>
      <c r="L39" s="666">
        <f t="shared" si="1"/>
        <v>17740</v>
      </c>
      <c r="M39" s="669">
        <f aca="true" t="shared" si="17" ref="M39:M59">(L39/$L$8)</f>
        <v>0.00464337493263311</v>
      </c>
      <c r="N39" s="668">
        <v>11302</v>
      </c>
      <c r="O39" s="666"/>
      <c r="P39" s="666">
        <f t="shared" si="2"/>
        <v>11302</v>
      </c>
      <c r="Q39" s="670">
        <f aca="true" t="shared" si="18" ref="Q39:Q59">(L39/P39-1)</f>
        <v>0.5696336931516546</v>
      </c>
    </row>
    <row r="40" spans="1:17" s="171" customFormat="1" ht="18" customHeight="1">
      <c r="A40" s="664" t="s">
        <v>247</v>
      </c>
      <c r="B40" s="665">
        <v>9189</v>
      </c>
      <c r="C40" s="666">
        <v>35</v>
      </c>
      <c r="D40" s="666">
        <f t="shared" si="3"/>
        <v>9224</v>
      </c>
      <c r="E40" s="667">
        <f t="shared" si="15"/>
        <v>0.005122998620389357</v>
      </c>
      <c r="F40" s="668">
        <v>9436</v>
      </c>
      <c r="G40" s="666">
        <v>62</v>
      </c>
      <c r="H40" s="666">
        <f t="shared" si="0"/>
        <v>9498</v>
      </c>
      <c r="I40" s="669">
        <f t="shared" si="16"/>
        <v>-0.0288481785639082</v>
      </c>
      <c r="J40" s="668">
        <v>17499</v>
      </c>
      <c r="K40" s="666">
        <v>67</v>
      </c>
      <c r="L40" s="666">
        <f t="shared" si="1"/>
        <v>17566</v>
      </c>
      <c r="M40" s="669">
        <f t="shared" si="17"/>
        <v>0.004597831119877859</v>
      </c>
      <c r="N40" s="668">
        <v>19111</v>
      </c>
      <c r="O40" s="666">
        <v>72</v>
      </c>
      <c r="P40" s="666">
        <f t="shared" si="2"/>
        <v>19183</v>
      </c>
      <c r="Q40" s="670">
        <f t="shared" si="18"/>
        <v>-0.08429338476776316</v>
      </c>
    </row>
    <row r="41" spans="1:17" s="171" customFormat="1" ht="18" customHeight="1">
      <c r="A41" s="664" t="s">
        <v>248</v>
      </c>
      <c r="B41" s="665">
        <v>9124</v>
      </c>
      <c r="C41" s="666">
        <v>10</v>
      </c>
      <c r="D41" s="666">
        <f t="shared" si="3"/>
        <v>9134</v>
      </c>
      <c r="E41" s="667">
        <f t="shared" si="15"/>
        <v>0.005073012727519122</v>
      </c>
      <c r="F41" s="668">
        <v>8554</v>
      </c>
      <c r="G41" s="666">
        <v>8</v>
      </c>
      <c r="H41" s="666">
        <f t="shared" si="0"/>
        <v>8562</v>
      </c>
      <c r="I41" s="669">
        <f t="shared" si="16"/>
        <v>0.06680682083625311</v>
      </c>
      <c r="J41" s="668">
        <v>19619</v>
      </c>
      <c r="K41" s="666">
        <v>14</v>
      </c>
      <c r="L41" s="666">
        <f t="shared" si="1"/>
        <v>19633</v>
      </c>
      <c r="M41" s="669">
        <f t="shared" si="17"/>
        <v>0.005138860205884208</v>
      </c>
      <c r="N41" s="668">
        <v>18485</v>
      </c>
      <c r="O41" s="666">
        <v>15</v>
      </c>
      <c r="P41" s="666">
        <f t="shared" si="2"/>
        <v>18500</v>
      </c>
      <c r="Q41" s="670">
        <f t="shared" si="18"/>
        <v>0.06124324324324326</v>
      </c>
    </row>
    <row r="42" spans="1:17" s="171" customFormat="1" ht="18" customHeight="1">
      <c r="A42" s="664" t="s">
        <v>249</v>
      </c>
      <c r="B42" s="665">
        <v>8463</v>
      </c>
      <c r="C42" s="666">
        <v>12</v>
      </c>
      <c r="D42" s="666">
        <f t="shared" si="3"/>
        <v>8475</v>
      </c>
      <c r="E42" s="667">
        <f t="shared" si="15"/>
        <v>0.004707004911947072</v>
      </c>
      <c r="F42" s="668">
        <v>7550</v>
      </c>
      <c r="G42" s="666"/>
      <c r="H42" s="666">
        <f t="shared" si="0"/>
        <v>7550</v>
      </c>
      <c r="I42" s="669">
        <f t="shared" si="16"/>
        <v>0.1225165562913908</v>
      </c>
      <c r="J42" s="668">
        <v>18112</v>
      </c>
      <c r="K42" s="666">
        <v>12</v>
      </c>
      <c r="L42" s="666">
        <f t="shared" si="1"/>
        <v>18124</v>
      </c>
      <c r="M42" s="669">
        <f t="shared" si="17"/>
        <v>0.0047438854159550445</v>
      </c>
      <c r="N42" s="668">
        <v>16148</v>
      </c>
      <c r="O42" s="666">
        <v>4</v>
      </c>
      <c r="P42" s="666">
        <f t="shared" si="2"/>
        <v>16152</v>
      </c>
      <c r="Q42" s="670">
        <f t="shared" si="18"/>
        <v>0.12209014363546311</v>
      </c>
    </row>
    <row r="43" spans="1:17" s="171" customFormat="1" ht="18" customHeight="1">
      <c r="A43" s="664" t="s">
        <v>250</v>
      </c>
      <c r="B43" s="665">
        <v>8392</v>
      </c>
      <c r="C43" s="666">
        <v>1</v>
      </c>
      <c r="D43" s="666">
        <f t="shared" si="3"/>
        <v>8393</v>
      </c>
      <c r="E43" s="667">
        <f t="shared" si="15"/>
        <v>0.0046614622095541925</v>
      </c>
      <c r="F43" s="668">
        <v>7405</v>
      </c>
      <c r="G43" s="666">
        <v>1</v>
      </c>
      <c r="H43" s="666">
        <f t="shared" si="0"/>
        <v>7406</v>
      </c>
      <c r="I43" s="669">
        <f t="shared" si="16"/>
        <v>0.13327032136105865</v>
      </c>
      <c r="J43" s="668">
        <v>13583</v>
      </c>
      <c r="K43" s="666">
        <v>2</v>
      </c>
      <c r="L43" s="666">
        <f t="shared" si="1"/>
        <v>13585</v>
      </c>
      <c r="M43" s="669">
        <f t="shared" si="17"/>
        <v>0.003555820093563743</v>
      </c>
      <c r="N43" s="668">
        <v>13184</v>
      </c>
      <c r="O43" s="666">
        <v>2</v>
      </c>
      <c r="P43" s="666">
        <f t="shared" si="2"/>
        <v>13186</v>
      </c>
      <c r="Q43" s="670">
        <f t="shared" si="18"/>
        <v>0.030259365994236287</v>
      </c>
    </row>
    <row r="44" spans="1:17" s="171" customFormat="1" ht="18" customHeight="1">
      <c r="A44" s="664" t="s">
        <v>251</v>
      </c>
      <c r="B44" s="665">
        <v>7727</v>
      </c>
      <c r="C44" s="666">
        <v>6</v>
      </c>
      <c r="D44" s="666">
        <f t="shared" si="3"/>
        <v>7733</v>
      </c>
      <c r="E44" s="667">
        <f t="shared" si="15"/>
        <v>0.004294898995172473</v>
      </c>
      <c r="F44" s="668">
        <v>6692</v>
      </c>
      <c r="G44" s="666">
        <v>15</v>
      </c>
      <c r="H44" s="666">
        <f t="shared" si="0"/>
        <v>6707</v>
      </c>
      <c r="I44" s="669">
        <f t="shared" si="16"/>
        <v>0.15297450424929182</v>
      </c>
      <c r="J44" s="668">
        <v>14059</v>
      </c>
      <c r="K44" s="666">
        <v>38</v>
      </c>
      <c r="L44" s="666">
        <f t="shared" si="1"/>
        <v>14097</v>
      </c>
      <c r="M44" s="669">
        <f t="shared" si="17"/>
        <v>0.0036898340713263224</v>
      </c>
      <c r="N44" s="668">
        <v>13473</v>
      </c>
      <c r="O44" s="666">
        <v>32</v>
      </c>
      <c r="P44" s="666">
        <f t="shared" si="2"/>
        <v>13505</v>
      </c>
      <c r="Q44" s="670">
        <f t="shared" si="18"/>
        <v>0.043835616438356206</v>
      </c>
    </row>
    <row r="45" spans="1:17" s="171" customFormat="1" ht="18" customHeight="1">
      <c r="A45" s="664" t="s">
        <v>252</v>
      </c>
      <c r="B45" s="665">
        <v>6670</v>
      </c>
      <c r="C45" s="666">
        <v>5</v>
      </c>
      <c r="D45" s="666">
        <f t="shared" si="3"/>
        <v>6675</v>
      </c>
      <c r="E45" s="667">
        <f t="shared" si="15"/>
        <v>0.0037072870545423846</v>
      </c>
      <c r="F45" s="668">
        <v>5655</v>
      </c>
      <c r="G45" s="666">
        <v>6</v>
      </c>
      <c r="H45" s="666">
        <f t="shared" si="0"/>
        <v>5661</v>
      </c>
      <c r="I45" s="669">
        <f t="shared" si="16"/>
        <v>0.17912029676735552</v>
      </c>
      <c r="J45" s="668">
        <v>14930</v>
      </c>
      <c r="K45" s="666">
        <v>121</v>
      </c>
      <c r="L45" s="666">
        <f t="shared" si="1"/>
        <v>15051</v>
      </c>
      <c r="M45" s="669">
        <f t="shared" si="17"/>
        <v>0.003939539803329253</v>
      </c>
      <c r="N45" s="668">
        <v>13450</v>
      </c>
      <c r="O45" s="666">
        <v>10</v>
      </c>
      <c r="P45" s="666">
        <f t="shared" si="2"/>
        <v>13460</v>
      </c>
      <c r="Q45" s="670">
        <f t="shared" si="18"/>
        <v>0.11820208023774148</v>
      </c>
    </row>
    <row r="46" spans="1:17" s="171" customFormat="1" ht="18" customHeight="1">
      <c r="A46" s="664" t="s">
        <v>253</v>
      </c>
      <c r="B46" s="665">
        <v>3198</v>
      </c>
      <c r="C46" s="666">
        <v>2833</v>
      </c>
      <c r="D46" s="666">
        <f t="shared" si="3"/>
        <v>6031</v>
      </c>
      <c r="E46" s="667">
        <f t="shared" si="15"/>
        <v>0.003349610221115374</v>
      </c>
      <c r="F46" s="668">
        <v>1992</v>
      </c>
      <c r="G46" s="666">
        <v>3055</v>
      </c>
      <c r="H46" s="666">
        <f t="shared" si="0"/>
        <v>5047</v>
      </c>
      <c r="I46" s="669">
        <f t="shared" si="16"/>
        <v>0.1949673073112741</v>
      </c>
      <c r="J46" s="668">
        <v>6039</v>
      </c>
      <c r="K46" s="666">
        <v>5054</v>
      </c>
      <c r="L46" s="666">
        <f t="shared" si="1"/>
        <v>11093</v>
      </c>
      <c r="M46" s="669">
        <f t="shared" si="17"/>
        <v>0.0029035489361724405</v>
      </c>
      <c r="N46" s="668">
        <v>4726</v>
      </c>
      <c r="O46" s="666">
        <v>5147</v>
      </c>
      <c r="P46" s="666">
        <f t="shared" si="2"/>
        <v>9873</v>
      </c>
      <c r="Q46" s="670">
        <f t="shared" si="18"/>
        <v>0.123569330497316</v>
      </c>
    </row>
    <row r="47" spans="1:17" s="171" customFormat="1" ht="18" customHeight="1">
      <c r="A47" s="664" t="s">
        <v>254</v>
      </c>
      <c r="B47" s="665">
        <v>5778</v>
      </c>
      <c r="C47" s="666">
        <v>159</v>
      </c>
      <c r="D47" s="666">
        <f t="shared" si="3"/>
        <v>5937</v>
      </c>
      <c r="E47" s="667">
        <f t="shared" si="15"/>
        <v>0.0032974027330064624</v>
      </c>
      <c r="F47" s="668">
        <v>7448</v>
      </c>
      <c r="G47" s="666">
        <v>13</v>
      </c>
      <c r="H47" s="666">
        <f t="shared" si="0"/>
        <v>7461</v>
      </c>
      <c r="I47" s="669">
        <f t="shared" si="16"/>
        <v>-0.20426216324889424</v>
      </c>
      <c r="J47" s="668">
        <v>11312</v>
      </c>
      <c r="K47" s="666">
        <v>323</v>
      </c>
      <c r="L47" s="666">
        <f t="shared" si="1"/>
        <v>11635</v>
      </c>
      <c r="M47" s="669">
        <f t="shared" si="17"/>
        <v>0.0030454152954445457</v>
      </c>
      <c r="N47" s="668">
        <v>16008</v>
      </c>
      <c r="O47" s="666">
        <v>21</v>
      </c>
      <c r="P47" s="666">
        <f t="shared" si="2"/>
        <v>16029</v>
      </c>
      <c r="Q47" s="670">
        <f t="shared" si="18"/>
        <v>-0.2741281427412814</v>
      </c>
    </row>
    <row r="48" spans="1:17" s="171" customFormat="1" ht="18" customHeight="1">
      <c r="A48" s="664" t="s">
        <v>255</v>
      </c>
      <c r="B48" s="665">
        <v>5930</v>
      </c>
      <c r="C48" s="666">
        <v>6</v>
      </c>
      <c r="D48" s="666">
        <f t="shared" si="3"/>
        <v>5936</v>
      </c>
      <c r="E48" s="667">
        <f t="shared" si="15"/>
        <v>0.0032968473341967934</v>
      </c>
      <c r="F48" s="668">
        <v>5339</v>
      </c>
      <c r="G48" s="666">
        <v>44</v>
      </c>
      <c r="H48" s="666">
        <f t="shared" si="0"/>
        <v>5383</v>
      </c>
      <c r="I48" s="669">
        <f t="shared" si="16"/>
        <v>0.10273081924577365</v>
      </c>
      <c r="J48" s="668">
        <v>10749</v>
      </c>
      <c r="K48" s="666">
        <v>8</v>
      </c>
      <c r="L48" s="666">
        <f t="shared" si="1"/>
        <v>10757</v>
      </c>
      <c r="M48" s="669">
        <f t="shared" si="17"/>
        <v>0.0028156022632657477</v>
      </c>
      <c r="N48" s="668">
        <v>9825</v>
      </c>
      <c r="O48" s="666">
        <v>81</v>
      </c>
      <c r="P48" s="666">
        <f t="shared" si="2"/>
        <v>9906</v>
      </c>
      <c r="Q48" s="670">
        <f t="shared" si="18"/>
        <v>0.0859075307894206</v>
      </c>
    </row>
    <row r="49" spans="1:17" s="171" customFormat="1" ht="18" customHeight="1">
      <c r="A49" s="664" t="s">
        <v>256</v>
      </c>
      <c r="B49" s="665">
        <v>5688</v>
      </c>
      <c r="C49" s="666">
        <v>0</v>
      </c>
      <c r="D49" s="666">
        <f t="shared" si="3"/>
        <v>5688</v>
      </c>
      <c r="E49" s="667">
        <f t="shared" si="15"/>
        <v>0.003159108429398814</v>
      </c>
      <c r="F49" s="668">
        <v>4832</v>
      </c>
      <c r="G49" s="666">
        <v>50</v>
      </c>
      <c r="H49" s="666">
        <f t="shared" si="0"/>
        <v>4882</v>
      </c>
      <c r="I49" s="669">
        <f t="shared" si="16"/>
        <v>0.16509627201966404</v>
      </c>
      <c r="J49" s="668">
        <v>12089</v>
      </c>
      <c r="K49" s="666">
        <v>1</v>
      </c>
      <c r="L49" s="666">
        <f t="shared" si="1"/>
        <v>12090</v>
      </c>
      <c r="M49" s="669">
        <f t="shared" si="17"/>
        <v>0.003164509748339025</v>
      </c>
      <c r="N49" s="668">
        <v>10726</v>
      </c>
      <c r="O49" s="666">
        <v>50</v>
      </c>
      <c r="P49" s="666">
        <f t="shared" si="2"/>
        <v>10776</v>
      </c>
      <c r="Q49" s="670">
        <f t="shared" si="18"/>
        <v>0.12193763919821832</v>
      </c>
    </row>
    <row r="50" spans="1:17" s="171" customFormat="1" ht="18" customHeight="1">
      <c r="A50" s="664" t="s">
        <v>257</v>
      </c>
      <c r="B50" s="665">
        <v>5653</v>
      </c>
      <c r="C50" s="666">
        <v>24</v>
      </c>
      <c r="D50" s="666">
        <f t="shared" si="3"/>
        <v>5677</v>
      </c>
      <c r="E50" s="667">
        <f t="shared" si="15"/>
        <v>0.0031529990424924523</v>
      </c>
      <c r="F50" s="668">
        <v>5305</v>
      </c>
      <c r="G50" s="666">
        <v>120</v>
      </c>
      <c r="H50" s="666">
        <f t="shared" si="0"/>
        <v>5425</v>
      </c>
      <c r="I50" s="669">
        <f t="shared" si="16"/>
        <v>0.04645161290322575</v>
      </c>
      <c r="J50" s="668">
        <v>11703</v>
      </c>
      <c r="K50" s="666">
        <v>72</v>
      </c>
      <c r="L50" s="666">
        <f t="shared" si="1"/>
        <v>11775</v>
      </c>
      <c r="M50" s="669">
        <f t="shared" si="17"/>
        <v>0.0030820597424890007</v>
      </c>
      <c r="N50" s="668">
        <v>11986</v>
      </c>
      <c r="O50" s="666">
        <v>156</v>
      </c>
      <c r="P50" s="666">
        <f t="shared" si="2"/>
        <v>12142</v>
      </c>
      <c r="Q50" s="670">
        <f t="shared" si="18"/>
        <v>-0.030225662987975577</v>
      </c>
    </row>
    <row r="51" spans="1:17" s="171" customFormat="1" ht="18" customHeight="1">
      <c r="A51" s="664" t="s">
        <v>258</v>
      </c>
      <c r="B51" s="665">
        <v>5082</v>
      </c>
      <c r="C51" s="666">
        <v>58</v>
      </c>
      <c r="D51" s="666">
        <f t="shared" si="3"/>
        <v>5140</v>
      </c>
      <c r="E51" s="667">
        <f t="shared" si="15"/>
        <v>0.0028547498817000534</v>
      </c>
      <c r="F51" s="668">
        <v>5349</v>
      </c>
      <c r="G51" s="666">
        <v>188</v>
      </c>
      <c r="H51" s="666">
        <f t="shared" si="0"/>
        <v>5537</v>
      </c>
      <c r="I51" s="669">
        <f t="shared" si="16"/>
        <v>-0.0716994762506773</v>
      </c>
      <c r="J51" s="668">
        <v>9556</v>
      </c>
      <c r="K51" s="666">
        <v>58</v>
      </c>
      <c r="L51" s="666">
        <f t="shared" si="1"/>
        <v>9614</v>
      </c>
      <c r="M51" s="669">
        <f t="shared" si="17"/>
        <v>0.002516426527752803</v>
      </c>
      <c r="N51" s="668">
        <v>9997</v>
      </c>
      <c r="O51" s="666">
        <v>203</v>
      </c>
      <c r="P51" s="666">
        <f t="shared" si="2"/>
        <v>10200</v>
      </c>
      <c r="Q51" s="670">
        <f t="shared" si="18"/>
        <v>-0.0574509803921569</v>
      </c>
    </row>
    <row r="52" spans="1:17" s="171" customFormat="1" ht="18" customHeight="1">
      <c r="A52" s="664" t="s">
        <v>259</v>
      </c>
      <c r="B52" s="665">
        <v>1957</v>
      </c>
      <c r="C52" s="666">
        <v>2949</v>
      </c>
      <c r="D52" s="666">
        <f t="shared" si="3"/>
        <v>4906</v>
      </c>
      <c r="E52" s="667">
        <f t="shared" si="15"/>
        <v>0.002724786560237444</v>
      </c>
      <c r="F52" s="668">
        <v>1923</v>
      </c>
      <c r="G52" s="666">
        <v>2445</v>
      </c>
      <c r="H52" s="666">
        <f t="shared" si="0"/>
        <v>4368</v>
      </c>
      <c r="I52" s="669">
        <f t="shared" si="16"/>
        <v>0.12316849816849818</v>
      </c>
      <c r="J52" s="668">
        <v>4778</v>
      </c>
      <c r="K52" s="666">
        <v>5891</v>
      </c>
      <c r="L52" s="666">
        <f t="shared" si="1"/>
        <v>10669</v>
      </c>
      <c r="M52" s="669">
        <f t="shared" si="17"/>
        <v>0.0027925686108378044</v>
      </c>
      <c r="N52" s="668">
        <v>5272</v>
      </c>
      <c r="O52" s="666">
        <v>5034</v>
      </c>
      <c r="P52" s="666">
        <f t="shared" si="2"/>
        <v>10306</v>
      </c>
      <c r="Q52" s="670">
        <f t="shared" si="18"/>
        <v>0.035222200659809744</v>
      </c>
    </row>
    <row r="53" spans="1:17" s="171" customFormat="1" ht="18" customHeight="1">
      <c r="A53" s="664" t="s">
        <v>260</v>
      </c>
      <c r="B53" s="665">
        <v>4770</v>
      </c>
      <c r="C53" s="666">
        <v>0</v>
      </c>
      <c r="D53" s="666">
        <f t="shared" si="3"/>
        <v>4770</v>
      </c>
      <c r="E53" s="667">
        <f t="shared" si="15"/>
        <v>0.0026492523221224233</v>
      </c>
      <c r="F53" s="668">
        <v>3941</v>
      </c>
      <c r="G53" s="666">
        <v>1</v>
      </c>
      <c r="H53" s="666">
        <f t="shared" si="0"/>
        <v>3942</v>
      </c>
      <c r="I53" s="669">
        <f t="shared" si="16"/>
        <v>0.21004566210045672</v>
      </c>
      <c r="J53" s="668">
        <v>10821</v>
      </c>
      <c r="K53" s="666">
        <v>9</v>
      </c>
      <c r="L53" s="666">
        <f t="shared" si="1"/>
        <v>10830</v>
      </c>
      <c r="M53" s="669">
        <f t="shared" si="17"/>
        <v>0.0028347097249389283</v>
      </c>
      <c r="N53" s="668">
        <v>10705</v>
      </c>
      <c r="O53" s="666">
        <v>1</v>
      </c>
      <c r="P53" s="666">
        <f t="shared" si="2"/>
        <v>10706</v>
      </c>
      <c r="Q53" s="670">
        <f t="shared" si="18"/>
        <v>0.011582290304502196</v>
      </c>
    </row>
    <row r="54" spans="1:17" s="171" customFormat="1" ht="18" customHeight="1">
      <c r="A54" s="664" t="s">
        <v>261</v>
      </c>
      <c r="B54" s="665">
        <v>3775</v>
      </c>
      <c r="C54" s="666">
        <v>18</v>
      </c>
      <c r="D54" s="666">
        <f t="shared" si="3"/>
        <v>3793</v>
      </c>
      <c r="E54" s="667">
        <f t="shared" si="15"/>
        <v>0.002106627685075545</v>
      </c>
      <c r="F54" s="668">
        <v>3498</v>
      </c>
      <c r="G54" s="666">
        <v>2</v>
      </c>
      <c r="H54" s="666">
        <f t="shared" si="0"/>
        <v>3500</v>
      </c>
      <c r="I54" s="669">
        <f t="shared" si="16"/>
        <v>0.08371428571428563</v>
      </c>
      <c r="J54" s="668">
        <v>6734</v>
      </c>
      <c r="K54" s="666">
        <v>43</v>
      </c>
      <c r="L54" s="666">
        <f t="shared" si="1"/>
        <v>6777</v>
      </c>
      <c r="M54" s="669">
        <f t="shared" si="17"/>
        <v>0.0017738529830019498</v>
      </c>
      <c r="N54" s="668">
        <v>6397</v>
      </c>
      <c r="O54" s="666">
        <v>12</v>
      </c>
      <c r="P54" s="666">
        <f t="shared" si="2"/>
        <v>6409</v>
      </c>
      <c r="Q54" s="670">
        <f t="shared" si="18"/>
        <v>0.0574192541738181</v>
      </c>
    </row>
    <row r="55" spans="1:17" s="171" customFormat="1" ht="18" customHeight="1">
      <c r="A55" s="664" t="s">
        <v>262</v>
      </c>
      <c r="B55" s="665">
        <v>3646</v>
      </c>
      <c r="C55" s="666">
        <v>67</v>
      </c>
      <c r="D55" s="666">
        <f t="shared" si="3"/>
        <v>3713</v>
      </c>
      <c r="E55" s="667">
        <f t="shared" si="15"/>
        <v>0.0020621957803020037</v>
      </c>
      <c r="F55" s="668">
        <v>5325</v>
      </c>
      <c r="G55" s="666">
        <v>498</v>
      </c>
      <c r="H55" s="666">
        <f t="shared" si="0"/>
        <v>5823</v>
      </c>
      <c r="I55" s="669">
        <f t="shared" si="16"/>
        <v>-0.3623561737935772</v>
      </c>
      <c r="J55" s="668">
        <v>6903</v>
      </c>
      <c r="K55" s="666">
        <v>106</v>
      </c>
      <c r="L55" s="666">
        <f t="shared" si="1"/>
        <v>7009</v>
      </c>
      <c r="M55" s="669">
        <f t="shared" si="17"/>
        <v>0.0018345780666756185</v>
      </c>
      <c r="N55" s="668">
        <v>9757</v>
      </c>
      <c r="O55" s="666">
        <v>898</v>
      </c>
      <c r="P55" s="666">
        <f t="shared" si="2"/>
        <v>10655</v>
      </c>
      <c r="Q55" s="670">
        <f t="shared" si="18"/>
        <v>-0.34218676677616144</v>
      </c>
    </row>
    <row r="56" spans="1:17" s="171" customFormat="1" ht="18" customHeight="1">
      <c r="A56" s="664" t="s">
        <v>263</v>
      </c>
      <c r="B56" s="665">
        <v>3195</v>
      </c>
      <c r="C56" s="666">
        <v>4</v>
      </c>
      <c r="D56" s="666">
        <f t="shared" si="3"/>
        <v>3199</v>
      </c>
      <c r="E56" s="667">
        <f t="shared" si="15"/>
        <v>0.0017767207921319983</v>
      </c>
      <c r="F56" s="668">
        <v>2550</v>
      </c>
      <c r="G56" s="666"/>
      <c r="H56" s="666">
        <f t="shared" si="0"/>
        <v>2550</v>
      </c>
      <c r="I56" s="669">
        <f t="shared" si="16"/>
        <v>0.2545098039215685</v>
      </c>
      <c r="J56" s="668">
        <v>5355</v>
      </c>
      <c r="K56" s="666">
        <v>27</v>
      </c>
      <c r="L56" s="666">
        <f t="shared" si="1"/>
        <v>5382</v>
      </c>
      <c r="M56" s="669">
        <f t="shared" si="17"/>
        <v>0.0014087172428089852</v>
      </c>
      <c r="N56" s="668">
        <v>4626</v>
      </c>
      <c r="O56" s="666">
        <v>16</v>
      </c>
      <c r="P56" s="666">
        <f t="shared" si="2"/>
        <v>4642</v>
      </c>
      <c r="Q56" s="670">
        <f t="shared" si="18"/>
        <v>0.15941404566996975</v>
      </c>
    </row>
    <row r="57" spans="1:17" s="171" customFormat="1" ht="18" customHeight="1">
      <c r="A57" s="664" t="s">
        <v>264</v>
      </c>
      <c r="B57" s="665">
        <v>1490</v>
      </c>
      <c r="C57" s="666">
        <v>922</v>
      </c>
      <c r="D57" s="666">
        <f t="shared" si="3"/>
        <v>2412</v>
      </c>
      <c r="E57" s="667">
        <f t="shared" si="15"/>
        <v>0.001339621928922282</v>
      </c>
      <c r="F57" s="668">
        <v>1045</v>
      </c>
      <c r="G57" s="666">
        <v>1439</v>
      </c>
      <c r="H57" s="666">
        <f t="shared" si="0"/>
        <v>2484</v>
      </c>
      <c r="I57" s="669">
        <f t="shared" si="16"/>
        <v>-0.02898550724637683</v>
      </c>
      <c r="J57" s="668">
        <v>3131</v>
      </c>
      <c r="K57" s="666">
        <v>2787</v>
      </c>
      <c r="L57" s="666">
        <f t="shared" si="1"/>
        <v>5918</v>
      </c>
      <c r="M57" s="669">
        <f t="shared" si="17"/>
        <v>0.0015490131257791854</v>
      </c>
      <c r="N57" s="668">
        <v>2595</v>
      </c>
      <c r="O57" s="666">
        <v>2021</v>
      </c>
      <c r="P57" s="666">
        <f t="shared" si="2"/>
        <v>4616</v>
      </c>
      <c r="Q57" s="670">
        <f t="shared" si="18"/>
        <v>0.28206239168110914</v>
      </c>
    </row>
    <row r="58" spans="1:17" s="171" customFormat="1" ht="18" customHeight="1">
      <c r="A58" s="664" t="s">
        <v>265</v>
      </c>
      <c r="B58" s="665">
        <v>2079</v>
      </c>
      <c r="C58" s="666">
        <v>0</v>
      </c>
      <c r="D58" s="666">
        <f t="shared" si="3"/>
        <v>2079</v>
      </c>
      <c r="E58" s="667">
        <f t="shared" si="15"/>
        <v>0.0011546741253024146</v>
      </c>
      <c r="F58" s="668">
        <v>1937</v>
      </c>
      <c r="G58" s="666">
        <v>50</v>
      </c>
      <c r="H58" s="666">
        <f t="shared" si="0"/>
        <v>1987</v>
      </c>
      <c r="I58" s="669">
        <f t="shared" si="16"/>
        <v>0.0463009562154002</v>
      </c>
      <c r="J58" s="668">
        <v>4392</v>
      </c>
      <c r="K58" s="666">
        <v>2</v>
      </c>
      <c r="L58" s="666">
        <f t="shared" si="1"/>
        <v>4394</v>
      </c>
      <c r="M58" s="669">
        <f t="shared" si="17"/>
        <v>0.0011501121450952585</v>
      </c>
      <c r="N58" s="668">
        <v>4343</v>
      </c>
      <c r="O58" s="666">
        <v>337</v>
      </c>
      <c r="P58" s="666">
        <f t="shared" si="2"/>
        <v>4680</v>
      </c>
      <c r="Q58" s="670">
        <f t="shared" si="18"/>
        <v>-0.061111111111111116</v>
      </c>
    </row>
    <row r="59" spans="1:17" s="171" customFormat="1" ht="18" customHeight="1" thickBot="1">
      <c r="A59" s="671" t="s">
        <v>266</v>
      </c>
      <c r="B59" s="672">
        <v>163226</v>
      </c>
      <c r="C59" s="673">
        <v>25599</v>
      </c>
      <c r="D59" s="673">
        <f t="shared" si="3"/>
        <v>188825</v>
      </c>
      <c r="E59" s="674">
        <f t="shared" si="15"/>
        <v>0.10487318023580011</v>
      </c>
      <c r="F59" s="675">
        <v>145817</v>
      </c>
      <c r="G59" s="673">
        <v>30789</v>
      </c>
      <c r="H59" s="673">
        <f t="shared" si="0"/>
        <v>176606</v>
      </c>
      <c r="I59" s="676">
        <f t="shared" si="16"/>
        <v>0.0691879098105388</v>
      </c>
      <c r="J59" s="675">
        <v>348280</v>
      </c>
      <c r="K59" s="673">
        <v>56624</v>
      </c>
      <c r="L59" s="673">
        <f t="shared" si="1"/>
        <v>404904</v>
      </c>
      <c r="M59" s="676">
        <f t="shared" si="17"/>
        <v>0.10598202275777209</v>
      </c>
      <c r="N59" s="675">
        <v>331635</v>
      </c>
      <c r="O59" s="673">
        <v>68469</v>
      </c>
      <c r="P59" s="673">
        <f t="shared" si="2"/>
        <v>400104</v>
      </c>
      <c r="Q59" s="677">
        <f t="shared" si="18"/>
        <v>0.011996880810989152</v>
      </c>
    </row>
    <row r="60" ht="15" thickTop="1">
      <c r="A60" s="89" t="s">
        <v>267</v>
      </c>
    </row>
    <row r="61" ht="14.25" customHeight="1">
      <c r="A61" s="89"/>
    </row>
  </sheetData>
  <sheetProtection/>
  <mergeCells count="14">
    <mergeCell ref="B6:D6"/>
    <mergeCell ref="E6:E7"/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</mergeCells>
  <conditionalFormatting sqref="Q60:Q65536 I60:I65536 I3 Q3">
    <cfRule type="cellIs" priority="2" dxfId="93" operator="lessThan" stopIfTrue="1">
      <formula>0</formula>
    </cfRule>
  </conditionalFormatting>
  <conditionalFormatting sqref="Q8:Q59 I8:I59">
    <cfRule type="cellIs" priority="3" dxfId="93" operator="lessThan" stopIfTrue="1">
      <formula>0</formula>
    </cfRule>
    <cfRule type="cellIs" priority="4" dxfId="95" operator="greaterThanOrEqual" stopIfTrue="1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Febrero 2016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2016-04-15T14:36:08Z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AEVVZYF6TF2M-634-668</vt:lpwstr>
  </property>
  <property fmtid="{D5CDD505-2E9C-101B-9397-08002B2CF9AE}" pid="3" name="_dlc_DocIdItemGuid">
    <vt:lpwstr>9ed2de49-be80-489f-b4e9-a072eb746d91</vt:lpwstr>
  </property>
  <property fmtid="{D5CDD505-2E9C-101B-9397-08002B2CF9AE}" pid="4" name="_dlc_DocIdUrl">
    <vt:lpwstr>http://www.aerocivil.gov.co/AAeronautica/Estadisticas/TAereo/EOperacionales/BolPubAnte/_layouts/DocIdRedir.aspx?ID=AEVVZYF6TF2M-634-668, AEVVZYF6TF2M-634-668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155.000000000000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2016</vt:lpwstr>
  </property>
  <property fmtid="{D5CDD505-2E9C-101B-9397-08002B2CF9AE}" pid="10" name="Taxis aéreos">
    <vt:lpwstr>Origen - Destino</vt:lpwstr>
  </property>
  <property fmtid="{D5CDD505-2E9C-101B-9397-08002B2CF9AE}" pid="11" name="Transporte aéreo">
    <vt:lpwstr>Transporte aéreo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